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k\OneDrive\Plocha\"/>
    </mc:Choice>
  </mc:AlternateContent>
  <bookViews>
    <workbookView xWindow="0" yWindow="0" windowWidth="0" windowHeight="0"/>
  </bookViews>
  <sheets>
    <sheet name="Rekapitulace stavby" sheetId="1" r:id="rId1"/>
    <sheet name="A - Stavební práce" sheetId="2" r:id="rId2"/>
    <sheet name="B - Elektroinstalace" sheetId="3" r:id="rId3"/>
    <sheet name="Lb - Bourací práce" sheetId="4" r:id="rId4"/>
    <sheet name="Lc - Nové úpravy" sheetId="5" r:id="rId5"/>
    <sheet name="Ma - Bourací práce" sheetId="6" r:id="rId6"/>
    <sheet name="Mb - Nové úpravy" sheetId="7" r:id="rId7"/>
    <sheet name="Na - Bourací práce" sheetId="8" r:id="rId8"/>
    <sheet name="Nb - Nové úpravy" sheetId="9" r:id="rId9"/>
    <sheet name="Oa - Bourací práce " sheetId="10" r:id="rId10"/>
    <sheet name="Ob - Nové úpravy" sheetId="11" r:id="rId11"/>
    <sheet name="D - VRN" sheetId="12" r:id="rId12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'A - Stavební práce'!$C$107:$K$488</definedName>
    <definedName name="_xlnm.Print_Area" localSheetId="1">'A - Stavební práce'!$C$4:$J$41,'A - Stavební práce'!$C$93:$K$488</definedName>
    <definedName name="_xlnm.Print_Titles" localSheetId="1">'A - Stavební práce'!$107:$107</definedName>
    <definedName name="_xlnm._FilterDatabase" localSheetId="2" hidden="1">'B - Elektroinstalace'!$C$92:$K$152</definedName>
    <definedName name="_xlnm.Print_Area" localSheetId="2">'B - Elektroinstalace'!$C$4:$J$41,'B - Elektroinstalace'!$C$78:$K$152</definedName>
    <definedName name="_xlnm.Print_Titles" localSheetId="2">'B - Elektroinstalace'!$92:$92</definedName>
    <definedName name="_xlnm._FilterDatabase" localSheetId="3" hidden="1">'Lb - Bourací práce'!$C$94:$K$174</definedName>
    <definedName name="_xlnm.Print_Area" localSheetId="3">'Lb - Bourací práce'!$C$4:$J$41,'Lb - Bourací práce'!$C$80:$K$174</definedName>
    <definedName name="_xlnm.Print_Titles" localSheetId="3">'Lb - Bourací práce'!$94:$94</definedName>
    <definedName name="_xlnm._FilterDatabase" localSheetId="4" hidden="1">'Lc - Nové úpravy'!$C$101:$K$344</definedName>
    <definedName name="_xlnm.Print_Area" localSheetId="4">'Lc - Nové úpravy'!$C$4:$J$41,'Lc - Nové úpravy'!$C$87:$K$344</definedName>
    <definedName name="_xlnm.Print_Titles" localSheetId="4">'Lc - Nové úpravy'!$101:$101</definedName>
    <definedName name="_xlnm._FilterDatabase" localSheetId="5" hidden="1">'Ma - Bourací práce'!$C$94:$K$180</definedName>
    <definedName name="_xlnm.Print_Area" localSheetId="5">'Ma - Bourací práce'!$C$4:$J$41,'Ma - Bourací práce'!$C$80:$K$180</definedName>
    <definedName name="_xlnm.Print_Titles" localSheetId="5">'Ma - Bourací práce'!$94:$94</definedName>
    <definedName name="_xlnm._FilterDatabase" localSheetId="6" hidden="1">'Mb - Nové úpravy'!$C$101:$K$380</definedName>
    <definedName name="_xlnm.Print_Area" localSheetId="6">'Mb - Nové úpravy'!$C$4:$J$41,'Mb - Nové úpravy'!$C$87:$K$380</definedName>
    <definedName name="_xlnm.Print_Titles" localSheetId="6">'Mb - Nové úpravy'!$101:$101</definedName>
    <definedName name="_xlnm._FilterDatabase" localSheetId="7" hidden="1">'Na - Bourací práce'!$C$94:$K$135</definedName>
    <definedName name="_xlnm.Print_Area" localSheetId="7">'Na - Bourací práce'!$C$4:$J$41,'Na - Bourací práce'!$C$80:$K$135</definedName>
    <definedName name="_xlnm.Print_Titles" localSheetId="7">'Na - Bourací práce'!$94:$94</definedName>
    <definedName name="_xlnm._FilterDatabase" localSheetId="8" hidden="1">'Nb - Nové úpravy'!$C$97:$K$197</definedName>
    <definedName name="_xlnm.Print_Area" localSheetId="8">'Nb - Nové úpravy'!$C$4:$J$41,'Nb - Nové úpravy'!$C$83:$K$197</definedName>
    <definedName name="_xlnm.Print_Titles" localSheetId="8">'Nb - Nové úpravy'!$97:$97</definedName>
    <definedName name="_xlnm._FilterDatabase" localSheetId="9" hidden="1">'Oa - Bourací práce '!$C$93:$K$146</definedName>
    <definedName name="_xlnm.Print_Area" localSheetId="9">'Oa - Bourací práce '!$C$4:$J$41,'Oa - Bourací práce '!$C$79:$K$146</definedName>
    <definedName name="_xlnm.Print_Titles" localSheetId="9">'Oa - Bourací práce '!$93:$93</definedName>
    <definedName name="_xlnm._FilterDatabase" localSheetId="10" hidden="1">'Ob - Nové úpravy'!$C$101:$K$264</definedName>
    <definedName name="_xlnm.Print_Area" localSheetId="10">'Ob - Nové úpravy'!$C$4:$J$41,'Ob - Nové úpravy'!$C$87:$K$264</definedName>
    <definedName name="_xlnm.Print_Titles" localSheetId="10">'Ob - Nové úpravy'!$101:$101</definedName>
    <definedName name="_xlnm._FilterDatabase" localSheetId="11" hidden="1">'D - VRN'!$C$82:$K$93</definedName>
    <definedName name="_xlnm.Print_Area" localSheetId="11">'D - VRN'!$C$4:$J$39,'D - VRN'!$C$70:$K$93</definedName>
    <definedName name="_xlnm.Print_Titles" localSheetId="11">'D - VRN'!$82:$82</definedName>
  </definedNames>
  <calcPr/>
</workbook>
</file>

<file path=xl/calcChain.xml><?xml version="1.0" encoding="utf-8"?>
<calcChain xmlns="http://schemas.openxmlformats.org/spreadsheetml/2006/main">
  <c i="12" l="1" r="J37"/>
  <c r="J36"/>
  <c i="1" r="AY70"/>
  <c i="12" r="J35"/>
  <c i="1" r="AX70"/>
  <c i="12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P84"/>
  <c r="P83"/>
  <c i="1" r="AU70"/>
  <c i="12" r="J80"/>
  <c r="J79"/>
  <c r="F79"/>
  <c r="F77"/>
  <c r="E75"/>
  <c r="J55"/>
  <c r="J54"/>
  <c r="F54"/>
  <c r="F52"/>
  <c r="E50"/>
  <c r="J18"/>
  <c r="E18"/>
  <c r="F55"/>
  <c r="J17"/>
  <c r="J12"/>
  <c r="J77"/>
  <c r="E7"/>
  <c r="E73"/>
  <c i="11" r="J39"/>
  <c r="J38"/>
  <c i="1" r="AY69"/>
  <c i="11" r="J37"/>
  <c i="1" r="AX69"/>
  <c i="11"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T104"/>
  <c r="R105"/>
  <c r="R104"/>
  <c r="P105"/>
  <c r="P104"/>
  <c r="J99"/>
  <c r="J98"/>
  <c r="F98"/>
  <c r="F96"/>
  <c r="E94"/>
  <c r="J59"/>
  <c r="J58"/>
  <c r="F58"/>
  <c r="F56"/>
  <c r="E54"/>
  <c r="J20"/>
  <c r="E20"/>
  <c r="F99"/>
  <c r="J19"/>
  <c r="J14"/>
  <c r="J96"/>
  <c r="E7"/>
  <c r="E90"/>
  <c i="10" r="J39"/>
  <c r="J38"/>
  <c i="1" r="AY68"/>
  <c i="10" r="J37"/>
  <c i="1" r="AX68"/>
  <c i="10" r="BI143"/>
  <c r="BH143"/>
  <c r="BG143"/>
  <c r="BF143"/>
  <c r="T143"/>
  <c r="T142"/>
  <c r="R143"/>
  <c r="R142"/>
  <c r="P143"/>
  <c r="P142"/>
  <c r="BI139"/>
  <c r="BH139"/>
  <c r="BG139"/>
  <c r="BF139"/>
  <c r="T139"/>
  <c r="T138"/>
  <c r="R139"/>
  <c r="R138"/>
  <c r="P139"/>
  <c r="P138"/>
  <c r="BI134"/>
  <c r="BH134"/>
  <c r="BG134"/>
  <c r="BF134"/>
  <c r="T134"/>
  <c r="T133"/>
  <c r="R134"/>
  <c r="R133"/>
  <c r="P134"/>
  <c r="P133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J91"/>
  <c r="J90"/>
  <c r="F90"/>
  <c r="F88"/>
  <c r="E86"/>
  <c r="J59"/>
  <c r="J58"/>
  <c r="F58"/>
  <c r="F56"/>
  <c r="E54"/>
  <c r="J20"/>
  <c r="E20"/>
  <c r="F91"/>
  <c r="J19"/>
  <c r="J14"/>
  <c r="J56"/>
  <c r="E7"/>
  <c r="E82"/>
  <c i="9" r="J39"/>
  <c r="J38"/>
  <c i="1" r="AY66"/>
  <c i="9" r="J37"/>
  <c i="1" r="AX66"/>
  <c i="9"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T100"/>
  <c r="R101"/>
  <c r="R100"/>
  <c r="P101"/>
  <c r="P100"/>
  <c r="J95"/>
  <c r="J94"/>
  <c r="F94"/>
  <c r="F92"/>
  <c r="E90"/>
  <c r="J59"/>
  <c r="J58"/>
  <c r="F58"/>
  <c r="F56"/>
  <c r="E54"/>
  <c r="J20"/>
  <c r="E20"/>
  <c r="F95"/>
  <c r="J19"/>
  <c r="J14"/>
  <c r="J92"/>
  <c r="E7"/>
  <c r="E86"/>
  <c i="8" r="J39"/>
  <c r="J38"/>
  <c i="1" r="AY65"/>
  <c i="8" r="J37"/>
  <c i="1" r="AX65"/>
  <c i="8" r="BI134"/>
  <c r="BH134"/>
  <c r="BG134"/>
  <c r="BF134"/>
  <c r="T134"/>
  <c r="T133"/>
  <c r="T132"/>
  <c r="R134"/>
  <c r="R133"/>
  <c r="R132"/>
  <c r="P134"/>
  <c r="P133"/>
  <c r="P132"/>
  <c r="BI129"/>
  <c r="BH129"/>
  <c r="BG129"/>
  <c r="BF129"/>
  <c r="T129"/>
  <c r="T128"/>
  <c r="R129"/>
  <c r="R128"/>
  <c r="P129"/>
  <c r="P128"/>
  <c r="BI125"/>
  <c r="BH125"/>
  <c r="BG125"/>
  <c r="BF125"/>
  <c r="T125"/>
  <c r="T124"/>
  <c r="R125"/>
  <c r="R124"/>
  <c r="P125"/>
  <c r="P124"/>
  <c r="BI121"/>
  <c r="BH121"/>
  <c r="BG121"/>
  <c r="BF121"/>
  <c r="T121"/>
  <c r="T120"/>
  <c r="R121"/>
  <c r="R120"/>
  <c r="P121"/>
  <c r="P120"/>
  <c r="BI117"/>
  <c r="BH117"/>
  <c r="BG117"/>
  <c r="BF117"/>
  <c r="T117"/>
  <c r="T116"/>
  <c r="T115"/>
  <c r="R117"/>
  <c r="R116"/>
  <c r="R115"/>
  <c r="P117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7" r="J39"/>
  <c r="J38"/>
  <c i="1" r="AY63"/>
  <c i="7" r="J37"/>
  <c i="1" r="AX63"/>
  <c i="7"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1"/>
  <c r="BH331"/>
  <c r="BG331"/>
  <c r="BF331"/>
  <c r="T331"/>
  <c r="R331"/>
  <c r="P331"/>
  <c r="BI323"/>
  <c r="BH323"/>
  <c r="BG323"/>
  <c r="BF323"/>
  <c r="T323"/>
  <c r="R323"/>
  <c r="P323"/>
  <c r="BI315"/>
  <c r="BH315"/>
  <c r="BG315"/>
  <c r="BF315"/>
  <c r="T315"/>
  <c r="R315"/>
  <c r="P315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J99"/>
  <c r="J98"/>
  <c r="F98"/>
  <c r="F96"/>
  <c r="E94"/>
  <c r="J59"/>
  <c r="J58"/>
  <c r="F58"/>
  <c r="F56"/>
  <c r="E54"/>
  <c r="J20"/>
  <c r="E20"/>
  <c r="F59"/>
  <c r="J19"/>
  <c r="J14"/>
  <c r="J96"/>
  <c r="E7"/>
  <c r="E90"/>
  <c i="6" r="J39"/>
  <c r="J38"/>
  <c i="1" r="AY62"/>
  <c i="6" r="J37"/>
  <c i="1" r="AX62"/>
  <c i="6" r="BI177"/>
  <c r="BH177"/>
  <c r="BG177"/>
  <c r="BF177"/>
  <c r="T177"/>
  <c r="T176"/>
  <c r="R177"/>
  <c r="R176"/>
  <c r="P177"/>
  <c r="P176"/>
  <c r="BI172"/>
  <c r="BH172"/>
  <c r="BG172"/>
  <c r="BF172"/>
  <c r="T172"/>
  <c r="T171"/>
  <c r="R172"/>
  <c r="R171"/>
  <c r="P172"/>
  <c r="P171"/>
  <c r="BI168"/>
  <c r="BH168"/>
  <c r="BG168"/>
  <c r="BF168"/>
  <c r="T168"/>
  <c r="T167"/>
  <c r="R168"/>
  <c r="R167"/>
  <c r="P168"/>
  <c r="P167"/>
  <c r="BI163"/>
  <c r="BH163"/>
  <c r="BG163"/>
  <c r="BF163"/>
  <c r="T163"/>
  <c r="T162"/>
  <c r="R163"/>
  <c r="R162"/>
  <c r="P163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5" r="J39"/>
  <c r="J38"/>
  <c i="1" r="AY60"/>
  <c i="5" r="J37"/>
  <c i="1" r="AX60"/>
  <c i="5"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J99"/>
  <c r="J98"/>
  <c r="F98"/>
  <c r="F96"/>
  <c r="E94"/>
  <c r="J59"/>
  <c r="J58"/>
  <c r="F58"/>
  <c r="F56"/>
  <c r="E54"/>
  <c r="J20"/>
  <c r="E20"/>
  <c r="F99"/>
  <c r="J19"/>
  <c r="J14"/>
  <c r="J96"/>
  <c r="E7"/>
  <c r="E90"/>
  <c i="4" r="J39"/>
  <c r="J38"/>
  <c i="1" r="AY59"/>
  <c i="4" r="J37"/>
  <c i="1" r="AX59"/>
  <c i="4" r="BI171"/>
  <c r="BH171"/>
  <c r="BG171"/>
  <c r="BF171"/>
  <c r="T171"/>
  <c r="T170"/>
  <c r="R171"/>
  <c r="R170"/>
  <c r="P171"/>
  <c r="P170"/>
  <c r="BI166"/>
  <c r="BH166"/>
  <c r="BG166"/>
  <c r="BF166"/>
  <c r="T166"/>
  <c r="T165"/>
  <c r="R166"/>
  <c r="R165"/>
  <c r="P166"/>
  <c r="P165"/>
  <c r="BI160"/>
  <c r="BH160"/>
  <c r="BG160"/>
  <c r="BF160"/>
  <c r="T160"/>
  <c r="T159"/>
  <c r="R160"/>
  <c r="R159"/>
  <c r="P160"/>
  <c r="P159"/>
  <c r="BI155"/>
  <c r="BH155"/>
  <c r="BG155"/>
  <c r="BF155"/>
  <c r="T155"/>
  <c r="T154"/>
  <c r="R155"/>
  <c r="R154"/>
  <c r="P155"/>
  <c r="P154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56"/>
  <c r="E7"/>
  <c r="E50"/>
  <c i="3" r="J94"/>
  <c r="J39"/>
  <c r="J38"/>
  <c i="1" r="AY57"/>
  <c i="3" r="J37"/>
  <c i="1" r="AX57"/>
  <c i="3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64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2" r="J39"/>
  <c r="J38"/>
  <c i="1" r="AY56"/>
  <c i="2" r="J37"/>
  <c i="1" r="AX56"/>
  <c i="2" r="BI483"/>
  <c r="BH483"/>
  <c r="BG483"/>
  <c r="BF483"/>
  <c r="T483"/>
  <c r="R483"/>
  <c r="P483"/>
  <c r="BI472"/>
  <c r="BH472"/>
  <c r="BG472"/>
  <c r="BF472"/>
  <c r="T472"/>
  <c r="R472"/>
  <c r="P472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2"/>
  <c r="BH452"/>
  <c r="BG452"/>
  <c r="BF452"/>
  <c r="T452"/>
  <c r="R452"/>
  <c r="P452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0"/>
  <c r="BH430"/>
  <c r="BG430"/>
  <c r="BF430"/>
  <c r="T430"/>
  <c r="R430"/>
  <c r="P430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2"/>
  <c r="BH252"/>
  <c r="BG252"/>
  <c r="BF252"/>
  <c r="T252"/>
  <c r="R252"/>
  <c r="P252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T174"/>
  <c r="R175"/>
  <c r="R174"/>
  <c r="P175"/>
  <c r="P174"/>
  <c r="BI171"/>
  <c r="BH171"/>
  <c r="BG171"/>
  <c r="BF171"/>
  <c r="T171"/>
  <c r="T170"/>
  <c r="R171"/>
  <c r="R170"/>
  <c r="P171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T110"/>
  <c r="R111"/>
  <c r="R110"/>
  <c r="P111"/>
  <c r="P110"/>
  <c r="J105"/>
  <c r="J104"/>
  <c r="F104"/>
  <c r="F102"/>
  <c r="E100"/>
  <c r="J59"/>
  <c r="J58"/>
  <c r="F58"/>
  <c r="F56"/>
  <c r="E54"/>
  <c r="J20"/>
  <c r="E20"/>
  <c r="F105"/>
  <c r="J19"/>
  <c r="J14"/>
  <c r="J102"/>
  <c r="E7"/>
  <c r="E96"/>
  <c i="1" r="L50"/>
  <c r="AM50"/>
  <c r="AM49"/>
  <c r="L49"/>
  <c r="AM47"/>
  <c r="L47"/>
  <c r="L45"/>
  <c r="L44"/>
  <c i="2" r="BK483"/>
  <c r="J483"/>
  <c r="BK472"/>
  <c r="J472"/>
  <c r="BK469"/>
  <c r="J469"/>
  <c r="J325"/>
  <c r="J323"/>
  <c r="J320"/>
  <c r="BK319"/>
  <c r="BK311"/>
  <c r="BK306"/>
  <c r="BK301"/>
  <c r="BK294"/>
  <c r="J286"/>
  <c r="BK282"/>
  <c r="BK278"/>
  <c r="J270"/>
  <c r="BK263"/>
  <c r="BK259"/>
  <c r="J247"/>
  <c r="J244"/>
  <c r="J242"/>
  <c r="BK240"/>
  <c r="BK238"/>
  <c r="BK233"/>
  <c r="BK228"/>
  <c r="BK221"/>
  <c r="BK217"/>
  <c r="J212"/>
  <c r="J205"/>
  <c r="J199"/>
  <c r="J194"/>
  <c r="J182"/>
  <c r="BK164"/>
  <c r="BK159"/>
  <c r="J154"/>
  <c r="J147"/>
  <c r="BK139"/>
  <c r="BK133"/>
  <c r="BK127"/>
  <c r="J119"/>
  <c i="1" r="AS55"/>
  <c i="2" r="J382"/>
  <c r="J379"/>
  <c r="J377"/>
  <c r="J375"/>
  <c r="BK370"/>
  <c r="BK367"/>
  <c r="BK365"/>
  <c r="BK363"/>
  <c r="BK361"/>
  <c r="BK358"/>
  <c r="BK356"/>
  <c r="J356"/>
  <c r="J354"/>
  <c r="BK353"/>
  <c r="BK351"/>
  <c r="J348"/>
  <c r="J347"/>
  <c r="J343"/>
  <c r="BK338"/>
  <c r="J332"/>
  <c r="BK323"/>
  <c r="J319"/>
  <c r="J314"/>
  <c r="J308"/>
  <c r="J301"/>
  <c r="J294"/>
  <c r="BK284"/>
  <c r="J278"/>
  <c r="BK270"/>
  <c r="BK265"/>
  <c r="BK261"/>
  <c r="J252"/>
  <c r="J243"/>
  <c r="J240"/>
  <c r="J231"/>
  <c r="BK212"/>
  <c r="BK196"/>
  <c r="J187"/>
  <c r="J184"/>
  <c r="BK175"/>
  <c r="J167"/>
  <c r="BK156"/>
  <c r="BK151"/>
  <c r="BK136"/>
  <c r="J116"/>
  <c i="1" r="AS67"/>
  <c r="AS61"/>
  <c i="2" r="J465"/>
  <c r="J461"/>
  <c r="BK452"/>
  <c r="BK447"/>
  <c r="J443"/>
  <c r="J439"/>
  <c r="BK430"/>
  <c r="J427"/>
  <c r="J425"/>
  <c r="J422"/>
  <c r="J420"/>
  <c r="J417"/>
  <c r="J414"/>
  <c r="J411"/>
  <c r="J407"/>
  <c r="BK403"/>
  <c r="BK397"/>
  <c r="J395"/>
  <c r="BK389"/>
  <c r="J358"/>
  <c r="J353"/>
  <c r="J350"/>
  <c r="BK347"/>
  <c r="BK343"/>
  <c r="J341"/>
  <c r="BK332"/>
  <c r="J328"/>
  <c r="BK317"/>
  <c r="J313"/>
  <c r="BK308"/>
  <c r="J305"/>
  <c r="BK289"/>
  <c r="J284"/>
  <c r="J280"/>
  <c r="J267"/>
  <c r="J261"/>
  <c r="BK244"/>
  <c r="J238"/>
  <c r="J233"/>
  <c r="J225"/>
  <c r="BK218"/>
  <c r="J214"/>
  <c r="BK202"/>
  <c r="J196"/>
  <c r="J192"/>
  <c r="BK187"/>
  <c r="J175"/>
  <c r="J164"/>
  <c r="J151"/>
  <c r="BK143"/>
  <c r="J133"/>
  <c r="BK124"/>
  <c r="BK116"/>
  <c i="3" r="BK151"/>
  <c r="J149"/>
  <c r="BK147"/>
  <c r="BK144"/>
  <c r="J143"/>
  <c r="BK139"/>
  <c r="J136"/>
  <c r="BK134"/>
  <c r="BK132"/>
  <c r="BK130"/>
  <c r="J128"/>
  <c r="J125"/>
  <c r="J121"/>
  <c r="J119"/>
  <c r="J117"/>
  <c r="J115"/>
  <c r="J113"/>
  <c r="J111"/>
  <c r="J109"/>
  <c r="J107"/>
  <c r="BK104"/>
  <c r="BK103"/>
  <c r="J101"/>
  <c r="J99"/>
  <c r="J96"/>
  <c r="J151"/>
  <c r="BK149"/>
  <c r="J148"/>
  <c r="BK145"/>
  <c r="BK141"/>
  <c r="J139"/>
  <c r="BK136"/>
  <c r="J134"/>
  <c r="BK133"/>
  <c r="J131"/>
  <c r="J129"/>
  <c r="J127"/>
  <c r="BK121"/>
  <c r="BK119"/>
  <c r="BK118"/>
  <c r="BK116"/>
  <c r="J114"/>
  <c r="J112"/>
  <c r="J110"/>
  <c r="BK107"/>
  <c r="J104"/>
  <c r="BK102"/>
  <c r="BK100"/>
  <c r="J98"/>
  <c r="BK96"/>
  <c i="4" r="J171"/>
  <c r="BK160"/>
  <c r="BK151"/>
  <c r="J147"/>
  <c r="J142"/>
  <c r="BK134"/>
  <c r="J132"/>
  <c r="BK124"/>
  <c r="BK117"/>
  <c r="J112"/>
  <c r="BK110"/>
  <c r="BK106"/>
  <c r="BK102"/>
  <c i="5" r="J338"/>
  <c r="BK333"/>
  <c r="BK323"/>
  <c r="BK318"/>
  <c r="BK312"/>
  <c r="BK302"/>
  <c r="J292"/>
  <c r="BK281"/>
  <c r="J277"/>
  <c r="J273"/>
  <c r="J267"/>
  <c r="J262"/>
  <c r="BK256"/>
  <c r="J251"/>
  <c r="J244"/>
  <c r="BK236"/>
  <c r="BK224"/>
  <c r="BK220"/>
  <c r="J216"/>
  <c r="BK211"/>
  <c r="BK208"/>
  <c r="BK202"/>
  <c r="J196"/>
  <c r="BK190"/>
  <c r="BK186"/>
  <c r="BK182"/>
  <c r="J179"/>
  <c r="BK175"/>
  <c r="BK171"/>
  <c r="BK165"/>
  <c r="J159"/>
  <c r="BK153"/>
  <c r="BK145"/>
  <c r="BK142"/>
  <c r="J138"/>
  <c r="BK131"/>
  <c r="BK125"/>
  <c r="BK118"/>
  <c r="J111"/>
  <c r="BK105"/>
  <c r="J343"/>
  <c r="J335"/>
  <c r="J328"/>
  <c r="J325"/>
  <c r="J323"/>
  <c r="J318"/>
  <c r="J312"/>
  <c r="J302"/>
  <c r="BK292"/>
  <c r="J281"/>
  <c r="BK277"/>
  <c r="BK273"/>
  <c r="BK264"/>
  <c r="BK259"/>
  <c r="J256"/>
  <c r="BK251"/>
  <c r="BK238"/>
  <c r="BK232"/>
  <c r="BK221"/>
  <c r="BK218"/>
  <c r="BK212"/>
  <c r="BK209"/>
  <c r="BK205"/>
  <c r="J199"/>
  <c r="BK193"/>
  <c r="J188"/>
  <c r="BK184"/>
  <c r="J180"/>
  <c r="BK176"/>
  <c r="BK172"/>
  <c r="BK168"/>
  <c r="BK162"/>
  <c r="BK157"/>
  <c r="BK149"/>
  <c r="J143"/>
  <c r="J140"/>
  <c r="J134"/>
  <c r="BK129"/>
  <c r="BK122"/>
  <c r="J116"/>
  <c r="J108"/>
  <c i="6" r="BK177"/>
  <c r="BK168"/>
  <c r="J160"/>
  <c r="J157"/>
  <c r="BK151"/>
  <c r="J145"/>
  <c r="J139"/>
  <c r="BK131"/>
  <c r="J125"/>
  <c r="BK120"/>
  <c r="BK114"/>
  <c r="J107"/>
  <c r="J102"/>
  <c r="J177"/>
  <c r="J168"/>
  <c r="BK160"/>
  <c r="BK157"/>
  <c r="J151"/>
  <c r="BK145"/>
  <c r="BK139"/>
  <c r="J131"/>
  <c r="BK125"/>
  <c r="J120"/>
  <c r="J114"/>
  <c r="BK107"/>
  <c i="7" r="BK364"/>
  <c r="J357"/>
  <c r="BK352"/>
  <c r="BK347"/>
  <c r="BK341"/>
  <c r="BK331"/>
  <c r="BK315"/>
  <c r="BK304"/>
  <c r="BK298"/>
  <c r="BK286"/>
  <c r="J279"/>
  <c r="BK274"/>
  <c r="J271"/>
  <c r="J265"/>
  <c r="BK258"/>
  <c r="BK252"/>
  <c r="BK244"/>
  <c r="BK238"/>
  <c r="J235"/>
  <c r="BK231"/>
  <c r="J227"/>
  <c r="J222"/>
  <c r="J217"/>
  <c r="BK211"/>
  <c r="BK207"/>
  <c r="BK204"/>
  <c r="BK201"/>
  <c r="BK199"/>
  <c r="J196"/>
  <c r="J193"/>
  <c r="BK190"/>
  <c r="BK186"/>
  <c r="BK180"/>
  <c r="BK177"/>
  <c r="J172"/>
  <c r="J165"/>
  <c r="BK161"/>
  <c r="J158"/>
  <c r="BK156"/>
  <c r="BK154"/>
  <c r="J146"/>
  <c r="J139"/>
  <c r="J132"/>
  <c r="J123"/>
  <c r="BK112"/>
  <c r="J105"/>
  <c r="BK368"/>
  <c r="BK360"/>
  <c r="J355"/>
  <c r="J347"/>
  <c r="J341"/>
  <c r="J331"/>
  <c r="J315"/>
  <c r="J304"/>
  <c r="J298"/>
  <c r="BK290"/>
  <c r="J282"/>
  <c r="BK277"/>
  <c r="J272"/>
  <c r="J258"/>
  <c r="BK248"/>
  <c r="BK242"/>
  <c r="BK237"/>
  <c r="J234"/>
  <c r="J224"/>
  <c r="BK220"/>
  <c r="BK214"/>
  <c r="BK208"/>
  <c r="BK205"/>
  <c r="BK202"/>
  <c r="J200"/>
  <c r="BK197"/>
  <c r="J194"/>
  <c r="BK191"/>
  <c r="J188"/>
  <c r="BK183"/>
  <c r="BK179"/>
  <c r="J174"/>
  <c r="J168"/>
  <c r="J161"/>
  <c r="J156"/>
  <c r="BK150"/>
  <c r="BK141"/>
  <c r="BK135"/>
  <c r="BK128"/>
  <c r="BK119"/>
  <c r="J116"/>
  <c r="BK108"/>
  <c i="8" r="BK129"/>
  <c r="J121"/>
  <c r="J113"/>
  <c r="J109"/>
  <c r="J104"/>
  <c r="J98"/>
  <c r="BK134"/>
  <c r="J129"/>
  <c r="BK125"/>
  <c r="BK121"/>
  <c r="BK113"/>
  <c r="BK109"/>
  <c r="BK104"/>
  <c r="BK98"/>
  <c i="9" r="J191"/>
  <c r="J184"/>
  <c r="BK175"/>
  <c r="J168"/>
  <c r="BK164"/>
  <c r="BK160"/>
  <c r="BK154"/>
  <c r="J149"/>
  <c r="J144"/>
  <c r="J140"/>
  <c r="J134"/>
  <c r="BK128"/>
  <c r="J123"/>
  <c r="BK119"/>
  <c r="BK116"/>
  <c r="BK108"/>
  <c r="BK101"/>
  <c r="BK191"/>
  <c r="J175"/>
  <c r="J171"/>
  <c r="BK168"/>
  <c r="J164"/>
  <c r="BK157"/>
  <c r="BK151"/>
  <c r="J146"/>
  <c r="BK142"/>
  <c r="BK138"/>
  <c r="BK131"/>
  <c r="BK125"/>
  <c r="BK121"/>
  <c r="BK117"/>
  <c r="BK111"/>
  <c r="J105"/>
  <c i="10" r="J143"/>
  <c r="BK134"/>
  <c r="J128"/>
  <c r="BK122"/>
  <c r="J118"/>
  <c r="BK111"/>
  <c r="BK106"/>
  <c r="J101"/>
  <c r="BK128"/>
  <c r="J122"/>
  <c r="BK118"/>
  <c r="BK113"/>
  <c r="J108"/>
  <c r="J103"/>
  <c r="BK97"/>
  <c i="11" r="J262"/>
  <c r="BK256"/>
  <c r="BK250"/>
  <c r="BK245"/>
  <c r="J240"/>
  <c r="J235"/>
  <c r="J223"/>
  <c r="BK216"/>
  <c r="J210"/>
  <c r="BK203"/>
  <c r="J197"/>
  <c r="BK191"/>
  <c r="BK189"/>
  <c r="J185"/>
  <c r="BK179"/>
  <c r="J173"/>
  <c r="BK169"/>
  <c r="BK131"/>
  <c r="J127"/>
  <c r="J120"/>
  <c r="BK112"/>
  <c r="BK105"/>
  <c r="J259"/>
  <c r="BK254"/>
  <c r="J247"/>
  <c r="BK242"/>
  <c r="J237"/>
  <c r="J231"/>
  <c r="J227"/>
  <c r="J219"/>
  <c r="J212"/>
  <c r="J206"/>
  <c r="J200"/>
  <c r="J194"/>
  <c r="BK190"/>
  <c r="BK187"/>
  <c r="J175"/>
  <c r="BK168"/>
  <c r="BK165"/>
  <c r="J160"/>
  <c r="BK156"/>
  <c r="J153"/>
  <c r="J151"/>
  <c r="BK148"/>
  <c r="J144"/>
  <c r="J140"/>
  <c r="J134"/>
  <c r="J128"/>
  <c r="BK123"/>
  <c r="BK117"/>
  <c r="BK109"/>
  <c i="12" r="BK89"/>
  <c r="J89"/>
  <c r="J86"/>
  <c i="2" r="J208"/>
  <c r="J202"/>
  <c r="BK198"/>
  <c r="BK184"/>
  <c r="J171"/>
  <c r="J162"/>
  <c r="J156"/>
  <c r="BK149"/>
  <c r="J143"/>
  <c r="J136"/>
  <c r="J129"/>
  <c r="J124"/>
  <c r="BK111"/>
  <c r="J401"/>
  <c r="BK395"/>
  <c r="J391"/>
  <c r="J389"/>
  <c r="BK385"/>
  <c r="BK382"/>
  <c r="BK379"/>
  <c r="BK377"/>
  <c r="BK375"/>
  <c r="BK372"/>
  <c r="J372"/>
  <c r="J370"/>
  <c r="J367"/>
  <c r="J365"/>
  <c r="J363"/>
  <c r="J361"/>
  <c r="BK350"/>
  <c r="BK344"/>
  <c r="BK341"/>
  <c r="BK335"/>
  <c r="BK328"/>
  <c r="BK320"/>
  <c r="J317"/>
  <c r="BK313"/>
  <c r="BK305"/>
  <c r="BK298"/>
  <c r="J289"/>
  <c r="BK280"/>
  <c r="BK274"/>
  <c r="BK267"/>
  <c r="J263"/>
  <c r="J259"/>
  <c r="BK247"/>
  <c r="BK242"/>
  <c r="J236"/>
  <c r="J228"/>
  <c r="BK225"/>
  <c r="J218"/>
  <c r="BK214"/>
  <c r="BK208"/>
  <c r="BK199"/>
  <c r="BK192"/>
  <c r="J189"/>
  <c r="BK182"/>
  <c r="BK179"/>
  <c r="BK171"/>
  <c r="BK162"/>
  <c r="BK154"/>
  <c r="J149"/>
  <c r="J127"/>
  <c r="J111"/>
  <c i="1" r="AS64"/>
  <c r="AS58"/>
  <c i="2" r="BK465"/>
  <c r="BK461"/>
  <c r="J452"/>
  <c r="J447"/>
  <c r="BK443"/>
  <c r="BK439"/>
  <c r="J430"/>
  <c r="BK427"/>
  <c r="BK425"/>
  <c r="BK422"/>
  <c r="BK420"/>
  <c r="BK417"/>
  <c r="BK414"/>
  <c r="BK411"/>
  <c r="BK407"/>
  <c r="J403"/>
  <c r="BK401"/>
  <c r="J397"/>
  <c r="BK391"/>
  <c r="J385"/>
  <c r="BK354"/>
  <c r="J351"/>
  <c r="BK348"/>
  <c r="J344"/>
  <c r="J338"/>
  <c r="J335"/>
  <c r="BK325"/>
  <c r="BK314"/>
  <c r="J311"/>
  <c r="J306"/>
  <c r="J298"/>
  <c r="BK286"/>
  <c r="J282"/>
  <c r="J274"/>
  <c r="J265"/>
  <c r="BK252"/>
  <c r="BK243"/>
  <c r="BK236"/>
  <c r="BK231"/>
  <c r="J221"/>
  <c r="J217"/>
  <c r="BK205"/>
  <c r="J198"/>
  <c r="BK194"/>
  <c r="BK189"/>
  <c r="J179"/>
  <c r="BK167"/>
  <c r="J159"/>
  <c r="BK147"/>
  <c r="J139"/>
  <c r="BK129"/>
  <c r="BK119"/>
  <c i="3" r="J152"/>
  <c r="BK150"/>
  <c r="BK148"/>
  <c r="J145"/>
  <c r="BK143"/>
  <c r="J142"/>
  <c r="BK138"/>
  <c r="BK135"/>
  <c r="J133"/>
  <c r="BK131"/>
  <c r="BK129"/>
  <c r="BK127"/>
  <c r="J123"/>
  <c r="J120"/>
  <c r="J118"/>
  <c r="J116"/>
  <c r="BK114"/>
  <c r="BK112"/>
  <c r="BK110"/>
  <c r="BK108"/>
  <c r="BK106"/>
  <c r="J102"/>
  <c r="J100"/>
  <c r="BK98"/>
  <c r="J97"/>
  <c r="BK152"/>
  <c r="J150"/>
  <c r="J147"/>
  <c r="J144"/>
  <c r="BK142"/>
  <c r="J141"/>
  <c r="J138"/>
  <c r="J135"/>
  <c r="J132"/>
  <c r="J130"/>
  <c r="BK128"/>
  <c r="BK125"/>
  <c r="BK123"/>
  <c r="BK120"/>
  <c r="BK117"/>
  <c r="BK115"/>
  <c r="BK113"/>
  <c r="BK111"/>
  <c r="BK109"/>
  <c r="J108"/>
  <c r="J106"/>
  <c r="J103"/>
  <c r="BK101"/>
  <c r="BK99"/>
  <c r="BK97"/>
  <c i="4" r="J166"/>
  <c r="J155"/>
  <c r="BK149"/>
  <c r="BK145"/>
  <c r="BK139"/>
  <c r="J137"/>
  <c r="BK132"/>
  <c r="J129"/>
  <c r="J119"/>
  <c r="J117"/>
  <c r="J102"/>
  <c r="BK98"/>
  <c r="BK171"/>
  <c r="BK166"/>
  <c r="J160"/>
  <c r="BK155"/>
  <c r="J151"/>
  <c r="J149"/>
  <c r="BK147"/>
  <c r="J145"/>
  <c r="BK142"/>
  <c r="J139"/>
  <c r="BK137"/>
  <c r="J134"/>
  <c r="BK129"/>
  <c r="J124"/>
  <c r="BK121"/>
  <c r="J121"/>
  <c r="BK119"/>
  <c r="BK115"/>
  <c r="J115"/>
  <c r="BK112"/>
  <c r="J110"/>
  <c r="J106"/>
  <c r="J98"/>
  <c i="5" r="BK335"/>
  <c r="BK328"/>
  <c r="BK320"/>
  <c r="J316"/>
  <c r="BK310"/>
  <c r="BK297"/>
  <c r="J284"/>
  <c r="J279"/>
  <c r="J275"/>
  <c r="J271"/>
  <c r="J264"/>
  <c r="J259"/>
  <c r="BK254"/>
  <c r="J248"/>
  <c r="J238"/>
  <c r="J232"/>
  <c r="J221"/>
  <c r="J218"/>
  <c r="J212"/>
  <c r="J209"/>
  <c r="J205"/>
  <c r="BK199"/>
  <c r="J193"/>
  <c r="BK188"/>
  <c r="J184"/>
  <c r="BK180"/>
  <c r="J176"/>
  <c r="J172"/>
  <c r="J168"/>
  <c r="J162"/>
  <c r="J157"/>
  <c r="J149"/>
  <c r="BK143"/>
  <c r="BK140"/>
  <c r="BK134"/>
  <c r="J129"/>
  <c r="J122"/>
  <c r="BK116"/>
  <c r="BK108"/>
  <c r="BK343"/>
  <c r="BK338"/>
  <c r="J333"/>
  <c r="BK325"/>
  <c r="J320"/>
  <c r="BK316"/>
  <c r="J310"/>
  <c r="J297"/>
  <c r="BK284"/>
  <c r="BK279"/>
  <c r="BK275"/>
  <c r="BK271"/>
  <c r="BK267"/>
  <c r="BK262"/>
  <c r="J254"/>
  <c r="BK248"/>
  <c r="BK244"/>
  <c r="J236"/>
  <c r="J224"/>
  <c r="J220"/>
  <c r="BK216"/>
  <c r="J211"/>
  <c r="J208"/>
  <c r="J202"/>
  <c r="BK196"/>
  <c r="J190"/>
  <c r="J186"/>
  <c r="J182"/>
  <c r="BK179"/>
  <c r="J175"/>
  <c r="J171"/>
  <c r="J165"/>
  <c r="BK159"/>
  <c r="J153"/>
  <c r="J145"/>
  <c r="J142"/>
  <c r="BK138"/>
  <c r="J131"/>
  <c r="J125"/>
  <c r="J118"/>
  <c r="BK111"/>
  <c r="J105"/>
  <c i="6" r="J172"/>
  <c r="J163"/>
  <c r="J158"/>
  <c r="BK154"/>
  <c r="J148"/>
  <c r="BK142"/>
  <c r="J134"/>
  <c r="BK128"/>
  <c r="BK123"/>
  <c r="J118"/>
  <c r="J111"/>
  <c r="BK102"/>
  <c r="BK98"/>
  <c r="BK172"/>
  <c r="BK163"/>
  <c r="BK158"/>
  <c r="J154"/>
  <c r="BK148"/>
  <c r="J142"/>
  <c r="BK134"/>
  <c r="J128"/>
  <c r="J123"/>
  <c r="BK118"/>
  <c r="BK111"/>
  <c r="J98"/>
  <c i="7" r="BK378"/>
  <c r="J378"/>
  <c r="BK373"/>
  <c r="J368"/>
  <c r="J360"/>
  <c r="BK355"/>
  <c r="J345"/>
  <c r="J339"/>
  <c r="J323"/>
  <c r="J307"/>
  <c r="BK300"/>
  <c r="J294"/>
  <c r="J290"/>
  <c r="BK282"/>
  <c r="J277"/>
  <c r="BK272"/>
  <c r="BK269"/>
  <c r="BK262"/>
  <c r="BK254"/>
  <c r="J248"/>
  <c r="J242"/>
  <c r="J237"/>
  <c r="BK234"/>
  <c r="BK227"/>
  <c r="BK224"/>
  <c r="J220"/>
  <c r="J214"/>
  <c r="J208"/>
  <c r="J205"/>
  <c r="J202"/>
  <c r="BK200"/>
  <c r="J197"/>
  <c r="BK194"/>
  <c r="J191"/>
  <c r="BK188"/>
  <c r="J183"/>
  <c r="J179"/>
  <c r="BK174"/>
  <c r="BK168"/>
  <c r="J150"/>
  <c r="J141"/>
  <c r="J135"/>
  <c r="J128"/>
  <c r="BK116"/>
  <c r="J108"/>
  <c r="J373"/>
  <c r="J364"/>
  <c r="BK357"/>
  <c r="J352"/>
  <c r="BK345"/>
  <c r="BK339"/>
  <c r="BK323"/>
  <c r="BK307"/>
  <c r="J300"/>
  <c r="BK294"/>
  <c r="J286"/>
  <c r="BK279"/>
  <c r="J274"/>
  <c r="BK271"/>
  <c r="J269"/>
  <c r="BK265"/>
  <c r="J262"/>
  <c r="J254"/>
  <c r="J252"/>
  <c r="J244"/>
  <c r="J238"/>
  <c r="BK235"/>
  <c r="J231"/>
  <c r="BK222"/>
  <c r="BK217"/>
  <c r="J211"/>
  <c r="J207"/>
  <c r="J204"/>
  <c r="J201"/>
  <c r="J199"/>
  <c r="BK196"/>
  <c r="BK193"/>
  <c r="J190"/>
  <c r="J186"/>
  <c r="J180"/>
  <c r="J177"/>
  <c r="BK172"/>
  <c r="BK165"/>
  <c r="BK158"/>
  <c r="J154"/>
  <c r="BK146"/>
  <c r="BK139"/>
  <c r="BK132"/>
  <c r="BK123"/>
  <c r="J119"/>
  <c r="J112"/>
  <c r="BK105"/>
  <c i="8" r="J134"/>
  <c r="J125"/>
  <c r="BK117"/>
  <c r="J111"/>
  <c r="BK107"/>
  <c r="BK102"/>
  <c r="J117"/>
  <c r="BK111"/>
  <c r="J107"/>
  <c r="J102"/>
  <c i="9" r="J194"/>
  <c r="BK188"/>
  <c r="BK179"/>
  <c r="BK171"/>
  <c r="J166"/>
  <c r="J162"/>
  <c r="J157"/>
  <c r="J151"/>
  <c r="BK146"/>
  <c r="J142"/>
  <c r="J138"/>
  <c r="J131"/>
  <c r="J125"/>
  <c r="J121"/>
  <c r="J117"/>
  <c r="J111"/>
  <c r="BK105"/>
  <c r="BK194"/>
  <c r="J188"/>
  <c r="BK184"/>
  <c r="J179"/>
  <c r="BK166"/>
  <c r="BK162"/>
  <c r="J160"/>
  <c r="J154"/>
  <c r="BK149"/>
  <c r="BK144"/>
  <c r="BK140"/>
  <c r="BK134"/>
  <c r="J128"/>
  <c r="BK123"/>
  <c r="J119"/>
  <c r="J116"/>
  <c r="J108"/>
  <c r="J101"/>
  <c i="10" r="BK139"/>
  <c r="BK130"/>
  <c r="J124"/>
  <c r="J120"/>
  <c r="J113"/>
  <c r="BK108"/>
  <c r="J106"/>
  <c r="J97"/>
  <c r="BK143"/>
  <c r="J139"/>
  <c r="J134"/>
  <c r="J130"/>
  <c r="BK124"/>
  <c r="BK120"/>
  <c r="J111"/>
  <c r="BK103"/>
  <c r="BK101"/>
  <c i="11" r="BK259"/>
  <c r="J254"/>
  <c r="BK247"/>
  <c r="J242"/>
  <c r="BK237"/>
  <c r="BK231"/>
  <c r="BK219"/>
  <c r="BK212"/>
  <c r="BK206"/>
  <c r="BK200"/>
  <c r="BK194"/>
  <c r="J190"/>
  <c r="J187"/>
  <c r="J183"/>
  <c r="J168"/>
  <c r="J166"/>
  <c r="J165"/>
  <c r="J162"/>
  <c r="BK160"/>
  <c r="J158"/>
  <c r="J156"/>
  <c r="BK154"/>
  <c r="BK153"/>
  <c r="BK152"/>
  <c r="BK151"/>
  <c r="J149"/>
  <c r="J148"/>
  <c r="BK145"/>
  <c r="BK144"/>
  <c r="BK141"/>
  <c r="BK140"/>
  <c r="J137"/>
  <c r="BK134"/>
  <c r="BK128"/>
  <c r="J123"/>
  <c r="J117"/>
  <c r="J109"/>
  <c r="BK262"/>
  <c r="J256"/>
  <c r="J250"/>
  <c r="J245"/>
  <c r="BK240"/>
  <c r="BK235"/>
  <c r="BK227"/>
  <c r="BK223"/>
  <c r="J216"/>
  <c r="BK210"/>
  <c r="J203"/>
  <c r="BK197"/>
  <c r="J191"/>
  <c r="J189"/>
  <c r="BK185"/>
  <c r="BK183"/>
  <c r="J179"/>
  <c r="BK175"/>
  <c r="BK173"/>
  <c r="J169"/>
  <c r="BK166"/>
  <c r="BK162"/>
  <c r="BK158"/>
  <c r="J154"/>
  <c r="J152"/>
  <c r="BK149"/>
  <c r="J145"/>
  <c r="J141"/>
  <c r="BK137"/>
  <c r="J131"/>
  <c r="BK127"/>
  <c r="BK120"/>
  <c r="J112"/>
  <c r="J105"/>
  <c i="12" r="J92"/>
  <c r="BK92"/>
  <c r="BK86"/>
  <c i="2" l="1" r="P115"/>
  <c r="P109"/>
  <c r="T115"/>
  <c r="T109"/>
  <c r="P123"/>
  <c r="T123"/>
  <c r="BK146"/>
  <c r="J146"/>
  <c r="J68"/>
  <c r="T146"/>
  <c r="BK178"/>
  <c r="J178"/>
  <c r="J72"/>
  <c r="R178"/>
  <c r="R173"/>
  <c r="BK183"/>
  <c r="J183"/>
  <c r="J73"/>
  <c r="R183"/>
  <c r="BK191"/>
  <c r="J191"/>
  <c r="J74"/>
  <c r="R191"/>
  <c r="BK201"/>
  <c r="J201"/>
  <c r="J75"/>
  <c r="P201"/>
  <c r="R201"/>
  <c r="BK216"/>
  <c r="J216"/>
  <c r="J76"/>
  <c r="R216"/>
  <c r="BK235"/>
  <c r="J235"/>
  <c r="J77"/>
  <c r="R235"/>
  <c r="BK251"/>
  <c r="J251"/>
  <c r="J79"/>
  <c r="T251"/>
  <c r="P316"/>
  <c r="T316"/>
  <c r="P340"/>
  <c r="T340"/>
  <c r="P360"/>
  <c r="T360"/>
  <c r="P381"/>
  <c r="R381"/>
  <c r="BK413"/>
  <c r="J413"/>
  <c r="J84"/>
  <c r="R413"/>
  <c r="BK429"/>
  <c r="J429"/>
  <c r="J85"/>
  <c r="T429"/>
  <c r="P451"/>
  <c r="T451"/>
  <c i="3" r="P95"/>
  <c r="T95"/>
  <c r="P105"/>
  <c r="T105"/>
  <c r="R122"/>
  <c r="T122"/>
  <c r="R126"/>
  <c r="BK137"/>
  <c r="J137"/>
  <c r="J69"/>
  <c r="R137"/>
  <c r="BK140"/>
  <c r="J140"/>
  <c r="J70"/>
  <c r="T140"/>
  <c r="P146"/>
  <c r="R146"/>
  <c i="4" r="BK97"/>
  <c r="J97"/>
  <c r="J65"/>
  <c r="R97"/>
  <c r="T97"/>
  <c r="P109"/>
  <c r="R109"/>
  <c r="P128"/>
  <c r="P127"/>
  <c r="R128"/>
  <c r="R127"/>
  <c i="5" r="P104"/>
  <c r="T104"/>
  <c r="P115"/>
  <c r="R115"/>
  <c r="P144"/>
  <c r="T144"/>
  <c r="P158"/>
  <c r="P155"/>
  <c r="T158"/>
  <c r="T155"/>
  <c r="BK201"/>
  <c r="J201"/>
  <c r="J72"/>
  <c r="T201"/>
  <c r="P207"/>
  <c r="R207"/>
  <c r="BK217"/>
  <c r="J217"/>
  <c r="J74"/>
  <c r="R217"/>
  <c r="BK223"/>
  <c r="J223"/>
  <c r="J75"/>
  <c r="T223"/>
  <c r="P253"/>
  <c r="R253"/>
  <c r="BK266"/>
  <c r="J266"/>
  <c r="J77"/>
  <c r="R266"/>
  <c r="BK283"/>
  <c r="J283"/>
  <c r="J78"/>
  <c r="R283"/>
  <c r="BK327"/>
  <c r="J327"/>
  <c r="J79"/>
  <c r="R327"/>
  <c r="BK337"/>
  <c r="J337"/>
  <c r="J80"/>
  <c r="T337"/>
  <c i="6" r="BK97"/>
  <c r="J97"/>
  <c r="J65"/>
  <c r="T97"/>
  <c r="P117"/>
  <c r="T117"/>
  <c r="P138"/>
  <c r="P137"/>
  <c r="T138"/>
  <c r="T137"/>
  <c i="7" r="BK104"/>
  <c r="J104"/>
  <c r="J65"/>
  <c r="R104"/>
  <c r="T104"/>
  <c r="P127"/>
  <c r="T127"/>
  <c r="P160"/>
  <c r="T160"/>
  <c r="BK173"/>
  <c r="J173"/>
  <c r="J71"/>
  <c r="T173"/>
  <c r="T170"/>
  <c r="P226"/>
  <c r="R226"/>
  <c r="BK233"/>
  <c r="J233"/>
  <c r="J73"/>
  <c r="R233"/>
  <c r="BK243"/>
  <c r="J243"/>
  <c r="J74"/>
  <c r="T243"/>
  <c r="P268"/>
  <c r="T268"/>
  <c r="R281"/>
  <c r="BK306"/>
  <c r="J306"/>
  <c r="J78"/>
  <c r="T306"/>
  <c r="P359"/>
  <c r="T359"/>
  <c r="P372"/>
  <c r="R372"/>
  <c i="8" r="BK101"/>
  <c r="J101"/>
  <c r="J66"/>
  <c r="T101"/>
  <c r="T96"/>
  <c r="T95"/>
  <c i="9" r="BK104"/>
  <c r="J104"/>
  <c r="J66"/>
  <c r="R104"/>
  <c r="R99"/>
  <c r="BK115"/>
  <c r="J115"/>
  <c r="J68"/>
  <c r="T115"/>
  <c r="P122"/>
  <c r="T122"/>
  <c r="P137"/>
  <c r="T137"/>
  <c r="P153"/>
  <c r="T153"/>
  <c r="P159"/>
  <c r="T159"/>
  <c r="P170"/>
  <c r="R170"/>
  <c r="BK183"/>
  <c r="J183"/>
  <c r="J76"/>
  <c r="T183"/>
  <c i="10" r="P100"/>
  <c r="P95"/>
  <c r="P94"/>
  <c i="1" r="AU68"/>
  <c i="10" r="R100"/>
  <c r="R95"/>
  <c r="R94"/>
  <c r="BK117"/>
  <c r="J117"/>
  <c r="J68"/>
  <c r="R117"/>
  <c r="R116"/>
  <c i="11" r="P108"/>
  <c r="P103"/>
  <c r="T108"/>
  <c r="T103"/>
  <c r="P116"/>
  <c r="R116"/>
  <c r="P126"/>
  <c r="T126"/>
  <c r="P130"/>
  <c r="R130"/>
  <c r="BK164"/>
  <c r="J164"/>
  <c r="J73"/>
  <c r="R164"/>
  <c r="BK182"/>
  <c r="J182"/>
  <c r="J76"/>
  <c r="T182"/>
  <c r="P196"/>
  <c r="R196"/>
  <c r="BK218"/>
  <c r="J218"/>
  <c r="J78"/>
  <c r="T218"/>
  <c r="P249"/>
  <c r="T249"/>
  <c r="R258"/>
  <c i="2" r="BK115"/>
  <c r="J115"/>
  <c r="J66"/>
  <c r="R115"/>
  <c r="R109"/>
  <c r="R108"/>
  <c r="BK123"/>
  <c r="J123"/>
  <c r="J67"/>
  <c r="R123"/>
  <c r="P146"/>
  <c r="R146"/>
  <c r="P178"/>
  <c r="P173"/>
  <c r="T178"/>
  <c r="T173"/>
  <c r="P183"/>
  <c r="T183"/>
  <c r="P191"/>
  <c r="T191"/>
  <c r="T201"/>
  <c r="P216"/>
  <c r="T216"/>
  <c r="P235"/>
  <c r="T235"/>
  <c r="P251"/>
  <c r="R251"/>
  <c r="BK316"/>
  <c r="J316"/>
  <c r="J80"/>
  <c r="R316"/>
  <c r="BK340"/>
  <c r="J340"/>
  <c r="J81"/>
  <c r="R340"/>
  <c r="BK360"/>
  <c r="J360"/>
  <c r="J82"/>
  <c r="R360"/>
  <c r="BK381"/>
  <c r="J381"/>
  <c r="J83"/>
  <c r="T381"/>
  <c r="P413"/>
  <c r="T413"/>
  <c r="P429"/>
  <c r="R429"/>
  <c r="BK451"/>
  <c r="J451"/>
  <c r="J86"/>
  <c r="R451"/>
  <c i="3" r="BK95"/>
  <c r="J95"/>
  <c r="J65"/>
  <c r="R95"/>
  <c r="BK105"/>
  <c r="J105"/>
  <c r="J66"/>
  <c r="R105"/>
  <c r="BK122"/>
  <c r="J122"/>
  <c r="J67"/>
  <c r="P122"/>
  <c r="BK126"/>
  <c r="J126"/>
  <c r="J68"/>
  <c r="P126"/>
  <c r="T126"/>
  <c r="P137"/>
  <c r="T137"/>
  <c r="P140"/>
  <c r="R140"/>
  <c r="BK146"/>
  <c r="J146"/>
  <c r="J71"/>
  <c r="T146"/>
  <c i="4" r="P97"/>
  <c r="P96"/>
  <c r="P95"/>
  <c i="1" r="AU59"/>
  <c i="4" r="BK109"/>
  <c r="J109"/>
  <c r="J66"/>
  <c r="T109"/>
  <c r="BK128"/>
  <c r="J128"/>
  <c r="J68"/>
  <c r="T128"/>
  <c r="T127"/>
  <c i="5" r="BK104"/>
  <c r="J104"/>
  <c r="J65"/>
  <c r="R104"/>
  <c r="BK115"/>
  <c r="J115"/>
  <c r="J66"/>
  <c r="T115"/>
  <c r="BK144"/>
  <c r="J144"/>
  <c r="J67"/>
  <c r="R144"/>
  <c r="BK158"/>
  <c r="J158"/>
  <c r="J71"/>
  <c r="R158"/>
  <c r="R155"/>
  <c r="P201"/>
  <c r="R201"/>
  <c r="BK207"/>
  <c r="J207"/>
  <c r="J73"/>
  <c r="T207"/>
  <c r="P217"/>
  <c r="T217"/>
  <c r="P223"/>
  <c r="R223"/>
  <c r="BK253"/>
  <c r="J253"/>
  <c r="J76"/>
  <c r="T253"/>
  <c r="P266"/>
  <c r="T266"/>
  <c r="P283"/>
  <c r="T283"/>
  <c r="P327"/>
  <c r="T327"/>
  <c r="P337"/>
  <c r="R337"/>
  <c i="6" r="P97"/>
  <c r="P96"/>
  <c r="P95"/>
  <c i="1" r="AU62"/>
  <c i="6" r="R97"/>
  <c r="BK117"/>
  <c r="J117"/>
  <c r="J66"/>
  <c r="R117"/>
  <c r="BK138"/>
  <c r="J138"/>
  <c r="J68"/>
  <c r="R138"/>
  <c r="R137"/>
  <c i="7" r="P104"/>
  <c r="P103"/>
  <c r="BK127"/>
  <c r="J127"/>
  <c r="J66"/>
  <c r="R127"/>
  <c r="BK160"/>
  <c r="J160"/>
  <c r="J67"/>
  <c r="R160"/>
  <c r="P173"/>
  <c r="P170"/>
  <c r="R173"/>
  <c r="R170"/>
  <c r="BK226"/>
  <c r="J226"/>
  <c r="J72"/>
  <c r="T226"/>
  <c r="P233"/>
  <c r="T233"/>
  <c r="P243"/>
  <c r="R243"/>
  <c r="BK268"/>
  <c r="J268"/>
  <c r="J76"/>
  <c r="R268"/>
  <c r="BK281"/>
  <c r="J281"/>
  <c r="J77"/>
  <c r="P281"/>
  <c r="T281"/>
  <c r="P306"/>
  <c r="R306"/>
  <c r="BK359"/>
  <c r="J359"/>
  <c r="J79"/>
  <c r="R359"/>
  <c r="BK372"/>
  <c r="J372"/>
  <c r="J80"/>
  <c r="T372"/>
  <c i="8" r="P101"/>
  <c r="P96"/>
  <c r="P95"/>
  <c i="1" r="AU65"/>
  <c i="8" r="R101"/>
  <c r="R96"/>
  <c r="R95"/>
  <c i="9" r="P104"/>
  <c r="P99"/>
  <c r="T104"/>
  <c r="T99"/>
  <c r="P115"/>
  <c r="R115"/>
  <c r="BK122"/>
  <c r="J122"/>
  <c r="J70"/>
  <c r="R122"/>
  <c r="BK137"/>
  <c r="J137"/>
  <c r="J72"/>
  <c r="R137"/>
  <c r="BK153"/>
  <c r="J153"/>
  <c r="J73"/>
  <c r="R153"/>
  <c r="BK159"/>
  <c r="J159"/>
  <c r="J74"/>
  <c r="R159"/>
  <c r="BK170"/>
  <c r="J170"/>
  <c r="J75"/>
  <c r="T170"/>
  <c r="P183"/>
  <c r="R183"/>
  <c i="10" r="BK100"/>
  <c r="J100"/>
  <c r="J66"/>
  <c r="T100"/>
  <c r="T95"/>
  <c r="T94"/>
  <c r="P117"/>
  <c r="P116"/>
  <c r="T117"/>
  <c r="T116"/>
  <c i="11" r="BK108"/>
  <c r="J108"/>
  <c r="J66"/>
  <c r="R108"/>
  <c r="R103"/>
  <c r="BK116"/>
  <c r="J116"/>
  <c r="J67"/>
  <c r="T116"/>
  <c r="BK126"/>
  <c r="J126"/>
  <c r="J70"/>
  <c r="R126"/>
  <c r="BK130"/>
  <c r="J130"/>
  <c r="J71"/>
  <c r="T130"/>
  <c r="P164"/>
  <c r="T164"/>
  <c r="P182"/>
  <c r="R182"/>
  <c r="BK196"/>
  <c r="J196"/>
  <c r="J77"/>
  <c r="T196"/>
  <c r="P218"/>
  <c r="R218"/>
  <c r="BK249"/>
  <c r="J249"/>
  <c r="J79"/>
  <c r="R249"/>
  <c r="BK258"/>
  <c r="J258"/>
  <c r="J80"/>
  <c r="P258"/>
  <c r="T258"/>
  <c i="2" r="BK174"/>
  <c r="J174"/>
  <c r="J71"/>
  <c r="BK246"/>
  <c r="J246"/>
  <c r="J78"/>
  <c i="4" r="BK150"/>
  <c r="J150"/>
  <c r="J69"/>
  <c r="BK154"/>
  <c r="J154"/>
  <c r="J70"/>
  <c r="BK165"/>
  <c r="J165"/>
  <c r="J72"/>
  <c r="BK170"/>
  <c r="J170"/>
  <c r="J73"/>
  <c i="5" r="BK156"/>
  <c r="J156"/>
  <c r="J70"/>
  <c i="6" r="BK159"/>
  <c r="J159"/>
  <c r="J69"/>
  <c r="BK162"/>
  <c r="J162"/>
  <c r="J70"/>
  <c r="BK171"/>
  <c r="J171"/>
  <c r="J72"/>
  <c r="BK176"/>
  <c r="J176"/>
  <c r="J73"/>
  <c i="8" r="BK97"/>
  <c r="J97"/>
  <c r="J65"/>
  <c r="BK133"/>
  <c r="J133"/>
  <c r="J73"/>
  <c i="9" r="BK100"/>
  <c r="J100"/>
  <c r="J65"/>
  <c i="10" r="BK129"/>
  <c r="J129"/>
  <c r="J69"/>
  <c r="BK133"/>
  <c r="J133"/>
  <c r="J70"/>
  <c r="BK142"/>
  <c r="J142"/>
  <c r="J72"/>
  <c i="11" r="BK122"/>
  <c r="J122"/>
  <c r="J68"/>
  <c r="BK161"/>
  <c r="J161"/>
  <c r="J72"/>
  <c r="BK174"/>
  <c r="J174"/>
  <c r="J74"/>
  <c r="BK178"/>
  <c r="J178"/>
  <c r="J75"/>
  <c i="2" r="BK110"/>
  <c r="J110"/>
  <c r="J65"/>
  <c r="BK170"/>
  <c r="J170"/>
  <c r="J69"/>
  <c i="4" r="BK159"/>
  <c r="J159"/>
  <c r="J71"/>
  <c i="5" r="BK152"/>
  <c r="J152"/>
  <c r="J68"/>
  <c i="6" r="BK167"/>
  <c r="J167"/>
  <c r="J71"/>
  <c i="7" r="BK167"/>
  <c r="J167"/>
  <c r="J68"/>
  <c r="BK171"/>
  <c r="J171"/>
  <c r="J70"/>
  <c r="BK264"/>
  <c r="J264"/>
  <c r="J75"/>
  <c i="8" r="BK116"/>
  <c r="J116"/>
  <c r="J68"/>
  <c r="BK120"/>
  <c r="J120"/>
  <c r="J69"/>
  <c r="BK124"/>
  <c r="J124"/>
  <c r="J70"/>
  <c r="BK128"/>
  <c r="J128"/>
  <c r="J71"/>
  <c i="9" r="BK120"/>
  <c r="J120"/>
  <c r="J69"/>
  <c r="BK133"/>
  <c r="J133"/>
  <c r="J71"/>
  <c i="10" r="BK96"/>
  <c r="J96"/>
  <c r="J65"/>
  <c r="BK138"/>
  <c r="J138"/>
  <c r="J71"/>
  <c i="11" r="BK104"/>
  <c r="J104"/>
  <c r="J65"/>
  <c i="12" r="BK85"/>
  <c r="J85"/>
  <c r="J61"/>
  <c r="BK88"/>
  <c r="J88"/>
  <c r="J62"/>
  <c r="BK91"/>
  <c r="J91"/>
  <c r="J63"/>
  <c r="E48"/>
  <c r="J52"/>
  <c r="F80"/>
  <c r="BE86"/>
  <c r="BE89"/>
  <c r="BE92"/>
  <c i="11" r="E50"/>
  <c r="J56"/>
  <c r="F59"/>
  <c r="BE109"/>
  <c r="BE117"/>
  <c r="BE120"/>
  <c r="BE123"/>
  <c r="BE134"/>
  <c r="BE145"/>
  <c r="BE148"/>
  <c r="BE154"/>
  <c r="BE156"/>
  <c r="BE162"/>
  <c r="BE165"/>
  <c r="BE166"/>
  <c r="BE169"/>
  <c r="BE183"/>
  <c r="BE185"/>
  <c r="BE190"/>
  <c r="BE197"/>
  <c r="BE206"/>
  <c r="BE210"/>
  <c r="BE219"/>
  <c r="BE231"/>
  <c r="BE237"/>
  <c r="BE240"/>
  <c r="BE105"/>
  <c r="BE112"/>
  <c r="BE127"/>
  <c r="BE128"/>
  <c r="BE131"/>
  <c r="BE137"/>
  <c r="BE140"/>
  <c r="BE141"/>
  <c r="BE144"/>
  <c r="BE149"/>
  <c r="BE151"/>
  <c r="BE152"/>
  <c r="BE153"/>
  <c r="BE158"/>
  <c r="BE160"/>
  <c r="BE168"/>
  <c r="BE173"/>
  <c r="BE175"/>
  <c r="BE179"/>
  <c r="BE187"/>
  <c r="BE189"/>
  <c r="BE191"/>
  <c r="BE194"/>
  <c r="BE200"/>
  <c r="BE203"/>
  <c r="BE212"/>
  <c r="BE216"/>
  <c r="BE223"/>
  <c r="BE227"/>
  <c r="BE235"/>
  <c r="BE242"/>
  <c r="BE245"/>
  <c r="BE247"/>
  <c r="BE250"/>
  <c r="BE254"/>
  <c r="BE256"/>
  <c r="BE259"/>
  <c r="BE262"/>
  <c i="10" r="E50"/>
  <c r="F59"/>
  <c r="J88"/>
  <c r="BE101"/>
  <c r="BE103"/>
  <c r="BE111"/>
  <c r="BE122"/>
  <c r="BE128"/>
  <c r="BE143"/>
  <c r="BE97"/>
  <c r="BE106"/>
  <c r="BE108"/>
  <c r="BE113"/>
  <c r="BE118"/>
  <c r="BE120"/>
  <c r="BE124"/>
  <c r="BE130"/>
  <c r="BE134"/>
  <c r="BE139"/>
  <c i="9" r="E50"/>
  <c r="F59"/>
  <c r="BE111"/>
  <c r="BE116"/>
  <c r="BE121"/>
  <c r="BE123"/>
  <c r="BE128"/>
  <c r="BE131"/>
  <c r="BE134"/>
  <c r="BE138"/>
  <c r="BE140"/>
  <c r="BE142"/>
  <c r="BE146"/>
  <c r="BE149"/>
  <c r="BE151"/>
  <c r="BE157"/>
  <c r="BE168"/>
  <c r="BE184"/>
  <c r="BE191"/>
  <c r="J56"/>
  <c r="BE101"/>
  <c r="BE105"/>
  <c r="BE108"/>
  <c r="BE117"/>
  <c r="BE119"/>
  <c r="BE125"/>
  <c r="BE144"/>
  <c r="BE154"/>
  <c r="BE160"/>
  <c r="BE162"/>
  <c r="BE164"/>
  <c r="BE166"/>
  <c r="BE171"/>
  <c r="BE175"/>
  <c r="BE179"/>
  <c r="BE188"/>
  <c r="BE194"/>
  <c i="8" r="E50"/>
  <c r="J56"/>
  <c r="F92"/>
  <c r="BE98"/>
  <c r="BE102"/>
  <c r="BE109"/>
  <c r="BE121"/>
  <c r="BE125"/>
  <c r="BE104"/>
  <c r="BE107"/>
  <c r="BE111"/>
  <c r="BE113"/>
  <c r="BE117"/>
  <c r="BE129"/>
  <c r="BE134"/>
  <c i="7" r="J56"/>
  <c r="F99"/>
  <c r="BE105"/>
  <c r="BE119"/>
  <c r="BE128"/>
  <c r="BE132"/>
  <c r="BE135"/>
  <c r="BE139"/>
  <c r="BE141"/>
  <c r="BE146"/>
  <c r="BE150"/>
  <c r="BE156"/>
  <c r="BE161"/>
  <c r="BE165"/>
  <c r="BE168"/>
  <c r="BE172"/>
  <c r="BE177"/>
  <c r="BE180"/>
  <c r="BE193"/>
  <c r="BE194"/>
  <c r="BE196"/>
  <c r="BE199"/>
  <c r="BE201"/>
  <c r="BE202"/>
  <c r="BE207"/>
  <c r="BE211"/>
  <c r="BE214"/>
  <c r="BE217"/>
  <c r="BE220"/>
  <c r="BE224"/>
  <c r="BE227"/>
  <c r="BE234"/>
  <c r="BE235"/>
  <c r="BE238"/>
  <c r="BE242"/>
  <c r="BE244"/>
  <c r="BE265"/>
  <c r="BE269"/>
  <c r="BE274"/>
  <c r="BE277"/>
  <c r="BE279"/>
  <c r="BE290"/>
  <c r="BE298"/>
  <c r="BE315"/>
  <c r="BE331"/>
  <c r="BE341"/>
  <c r="BE355"/>
  <c r="BE357"/>
  <c r="BE364"/>
  <c r="BE368"/>
  <c r="E50"/>
  <c r="BE108"/>
  <c r="BE112"/>
  <c r="BE116"/>
  <c r="BE123"/>
  <c r="BE154"/>
  <c r="BE158"/>
  <c r="BE174"/>
  <c r="BE179"/>
  <c r="BE183"/>
  <c r="BE186"/>
  <c r="BE188"/>
  <c r="BE190"/>
  <c r="BE191"/>
  <c r="BE197"/>
  <c r="BE200"/>
  <c r="BE204"/>
  <c r="BE205"/>
  <c r="BE208"/>
  <c r="BE222"/>
  <c r="BE231"/>
  <c r="BE237"/>
  <c r="BE248"/>
  <c r="BE252"/>
  <c r="BE254"/>
  <c r="BE258"/>
  <c r="BE262"/>
  <c r="BE271"/>
  <c r="BE272"/>
  <c r="BE282"/>
  <c r="BE286"/>
  <c r="BE294"/>
  <c r="BE300"/>
  <c r="BE304"/>
  <c r="BE307"/>
  <c r="BE323"/>
  <c r="BE339"/>
  <c r="BE345"/>
  <c r="BE347"/>
  <c r="BE352"/>
  <c r="BE360"/>
  <c r="BE373"/>
  <c r="BE378"/>
  <c i="6" r="E50"/>
  <c r="J56"/>
  <c r="BE102"/>
  <c r="BE107"/>
  <c r="BE123"/>
  <c r="BE131"/>
  <c r="BE134"/>
  <c r="BE142"/>
  <c r="BE145"/>
  <c r="BE154"/>
  <c r="BE157"/>
  <c r="BE158"/>
  <c r="BE160"/>
  <c r="BE172"/>
  <c r="F59"/>
  <c r="BE98"/>
  <c r="BE111"/>
  <c r="BE114"/>
  <c r="BE118"/>
  <c r="BE120"/>
  <c r="BE125"/>
  <c r="BE128"/>
  <c r="BE139"/>
  <c r="BE148"/>
  <c r="BE151"/>
  <c r="BE163"/>
  <c r="BE168"/>
  <c r="BE177"/>
  <c i="5" r="J56"/>
  <c r="F59"/>
  <c r="BE111"/>
  <c r="BE118"/>
  <c r="BE122"/>
  <c r="BE125"/>
  <c r="BE129"/>
  <c r="BE134"/>
  <c r="BE143"/>
  <c r="BE145"/>
  <c r="BE153"/>
  <c r="BE157"/>
  <c r="BE159"/>
  <c r="BE171"/>
  <c r="BE175"/>
  <c r="BE176"/>
  <c r="BE182"/>
  <c r="BE190"/>
  <c r="BE193"/>
  <c r="BE199"/>
  <c r="BE202"/>
  <c r="BE205"/>
  <c r="BE208"/>
  <c r="BE209"/>
  <c r="BE212"/>
  <c r="BE220"/>
  <c r="BE221"/>
  <c r="BE224"/>
  <c r="BE236"/>
  <c r="BE238"/>
  <c r="BE244"/>
  <c r="BE248"/>
  <c r="BE259"/>
  <c r="BE262"/>
  <c r="BE267"/>
  <c r="BE271"/>
  <c r="BE275"/>
  <c r="BE277"/>
  <c r="BE284"/>
  <c r="BE312"/>
  <c r="BE323"/>
  <c r="BE325"/>
  <c r="BE335"/>
  <c r="BE338"/>
  <c r="BE343"/>
  <c r="E50"/>
  <c r="BE105"/>
  <c r="BE108"/>
  <c r="BE116"/>
  <c r="BE131"/>
  <c r="BE138"/>
  <c r="BE140"/>
  <c r="BE142"/>
  <c r="BE149"/>
  <c r="BE162"/>
  <c r="BE165"/>
  <c r="BE168"/>
  <c r="BE172"/>
  <c r="BE179"/>
  <c r="BE180"/>
  <c r="BE184"/>
  <c r="BE186"/>
  <c r="BE188"/>
  <c r="BE196"/>
  <c r="BE211"/>
  <c r="BE216"/>
  <c r="BE218"/>
  <c r="BE232"/>
  <c r="BE251"/>
  <c r="BE254"/>
  <c r="BE256"/>
  <c r="BE264"/>
  <c r="BE273"/>
  <c r="BE279"/>
  <c r="BE281"/>
  <c r="BE292"/>
  <c r="BE297"/>
  <c r="BE302"/>
  <c r="BE310"/>
  <c r="BE316"/>
  <c r="BE318"/>
  <c r="BE320"/>
  <c r="BE328"/>
  <c r="BE333"/>
  <c i="4" r="E83"/>
  <c r="J89"/>
  <c r="F92"/>
  <c r="BE98"/>
  <c r="BE106"/>
  <c r="BE110"/>
  <c r="BE112"/>
  <c r="BE117"/>
  <c r="BE134"/>
  <c r="BE139"/>
  <c r="BE145"/>
  <c r="BE149"/>
  <c r="BE151"/>
  <c r="BE155"/>
  <c r="BE102"/>
  <c r="BE115"/>
  <c r="BE119"/>
  <c r="BE121"/>
  <c r="BE124"/>
  <c r="BE129"/>
  <c r="BE132"/>
  <c r="BE137"/>
  <c r="BE142"/>
  <c r="BE147"/>
  <c r="BE160"/>
  <c r="BE166"/>
  <c r="BE171"/>
  <c i="3" r="E50"/>
  <c r="F59"/>
  <c r="BE96"/>
  <c r="BE98"/>
  <c r="BE99"/>
  <c r="BE100"/>
  <c r="BE101"/>
  <c r="BE102"/>
  <c r="BE106"/>
  <c r="BE108"/>
  <c r="BE110"/>
  <c r="BE112"/>
  <c r="BE114"/>
  <c r="BE117"/>
  <c r="BE118"/>
  <c r="BE120"/>
  <c r="BE121"/>
  <c r="BE123"/>
  <c r="BE125"/>
  <c r="BE127"/>
  <c r="BE134"/>
  <c r="BE135"/>
  <c r="BE142"/>
  <c r="BE145"/>
  <c r="BE148"/>
  <c r="BE149"/>
  <c r="BE151"/>
  <c r="BE152"/>
  <c r="J56"/>
  <c r="BE97"/>
  <c r="BE103"/>
  <c r="BE104"/>
  <c r="BE107"/>
  <c r="BE109"/>
  <c r="BE111"/>
  <c r="BE113"/>
  <c r="BE115"/>
  <c r="BE116"/>
  <c r="BE119"/>
  <c r="BE128"/>
  <c r="BE129"/>
  <c r="BE130"/>
  <c r="BE131"/>
  <c r="BE132"/>
  <c r="BE133"/>
  <c r="BE136"/>
  <c r="BE138"/>
  <c r="BE139"/>
  <c r="BE141"/>
  <c r="BE143"/>
  <c r="BE144"/>
  <c r="BE147"/>
  <c r="BE150"/>
  <c i="2" r="E50"/>
  <c r="BE111"/>
  <c r="BE116"/>
  <c r="BE133"/>
  <c r="BE139"/>
  <c r="BE149"/>
  <c r="BE164"/>
  <c r="BE179"/>
  <c r="BE184"/>
  <c r="BE189"/>
  <c r="BE196"/>
  <c r="BE214"/>
  <c r="BE228"/>
  <c r="BE231"/>
  <c r="BE242"/>
  <c r="BE247"/>
  <c r="BE278"/>
  <c r="BE282"/>
  <c r="BE286"/>
  <c r="BE294"/>
  <c r="BE306"/>
  <c r="BE308"/>
  <c r="BE313"/>
  <c r="BE328"/>
  <c r="BE341"/>
  <c r="BE344"/>
  <c r="BE347"/>
  <c r="BE348"/>
  <c r="BE353"/>
  <c r="BE356"/>
  <c r="BE385"/>
  <c r="BE389"/>
  <c r="BE391"/>
  <c r="BE395"/>
  <c r="BE401"/>
  <c r="BE403"/>
  <c r="BE407"/>
  <c r="BE411"/>
  <c r="BE414"/>
  <c r="BE417"/>
  <c r="BE420"/>
  <c r="BE422"/>
  <c r="BE425"/>
  <c r="BE427"/>
  <c r="BE430"/>
  <c r="BE439"/>
  <c r="BE443"/>
  <c r="BE447"/>
  <c r="BE452"/>
  <c r="BE461"/>
  <c r="BE465"/>
  <c r="F59"/>
  <c r="BE127"/>
  <c r="BE129"/>
  <c r="BE154"/>
  <c r="BE159"/>
  <c r="BE167"/>
  <c r="BE171"/>
  <c r="BE187"/>
  <c r="BE194"/>
  <c r="BE198"/>
  <c r="BE199"/>
  <c r="BE202"/>
  <c r="BE208"/>
  <c r="BE212"/>
  <c r="BE221"/>
  <c r="BE240"/>
  <c r="BE259"/>
  <c r="BE263"/>
  <c r="BE270"/>
  <c r="BE301"/>
  <c r="BE311"/>
  <c r="BE314"/>
  <c r="BE319"/>
  <c r="BE320"/>
  <c r="BE323"/>
  <c r="BE325"/>
  <c r="BE332"/>
  <c r="BE335"/>
  <c r="BE338"/>
  <c r="BE343"/>
  <c r="BE350"/>
  <c r="BE351"/>
  <c r="BE354"/>
  <c r="BE358"/>
  <c r="BE361"/>
  <c r="BE363"/>
  <c r="BE365"/>
  <c r="BE367"/>
  <c r="BE370"/>
  <c r="BE372"/>
  <c r="BE375"/>
  <c r="BE377"/>
  <c r="BE379"/>
  <c r="BE382"/>
  <c r="BE397"/>
  <c r="J56"/>
  <c r="BE119"/>
  <c r="BE124"/>
  <c r="BE136"/>
  <c r="BE143"/>
  <c r="BE147"/>
  <c r="BE151"/>
  <c r="BE156"/>
  <c r="BE162"/>
  <c r="BE175"/>
  <c r="BE182"/>
  <c r="BE192"/>
  <c r="BE205"/>
  <c r="BE217"/>
  <c r="BE218"/>
  <c r="BE225"/>
  <c r="BE233"/>
  <c r="BE236"/>
  <c r="BE238"/>
  <c r="BE243"/>
  <c r="BE244"/>
  <c r="BE252"/>
  <c r="BE261"/>
  <c r="BE265"/>
  <c r="BE267"/>
  <c r="BE274"/>
  <c r="BE280"/>
  <c r="BE284"/>
  <c r="BE289"/>
  <c r="BE298"/>
  <c r="BE305"/>
  <c r="BE317"/>
  <c r="BE469"/>
  <c r="BE472"/>
  <c r="BE483"/>
  <c r="J36"/>
  <c i="1" r="AW56"/>
  <c r="AS54"/>
  <c i="2" r="F39"/>
  <c i="1" r="BD56"/>
  <c i="3" r="F36"/>
  <c i="1" r="BA57"/>
  <c i="3" r="J36"/>
  <c i="1" r="AW57"/>
  <c i="3" r="F38"/>
  <c i="1" r="BC57"/>
  <c i="3" r="F39"/>
  <c i="1" r="BD57"/>
  <c i="4" r="F37"/>
  <c i="1" r="BB59"/>
  <c i="4" r="F38"/>
  <c i="1" r="BC59"/>
  <c i="5" r="F36"/>
  <c i="1" r="BA60"/>
  <c i="5" r="F38"/>
  <c i="1" r="BC60"/>
  <c i="5" r="F37"/>
  <c i="1" r="BB60"/>
  <c i="6" r="F38"/>
  <c i="1" r="BC62"/>
  <c i="7" r="F37"/>
  <c i="1" r="BB63"/>
  <c i="7" r="J36"/>
  <c i="1" r="AW63"/>
  <c i="7" r="F39"/>
  <c i="1" r="BD63"/>
  <c i="8" r="J36"/>
  <c i="1" r="AW65"/>
  <c i="8" r="F36"/>
  <c i="1" r="BA65"/>
  <c i="8" r="F38"/>
  <c i="1" r="BC65"/>
  <c i="9" r="J36"/>
  <c i="1" r="AW66"/>
  <c i="9" r="F36"/>
  <c i="1" r="BA66"/>
  <c i="9" r="F39"/>
  <c i="1" r="BD66"/>
  <c i="10" r="F37"/>
  <c i="1" r="BB68"/>
  <c i="10" r="J36"/>
  <c i="1" r="AW68"/>
  <c i="10" r="F38"/>
  <c i="1" r="BC68"/>
  <c i="11" r="F37"/>
  <c i="1" r="BB69"/>
  <c i="11" r="J36"/>
  <c i="1" r="AW69"/>
  <c i="11" r="F38"/>
  <c i="1" r="BC69"/>
  <c i="12" r="F37"/>
  <c i="1" r="BD70"/>
  <c i="12" r="F35"/>
  <c i="1" r="BB70"/>
  <c i="2" r="F36"/>
  <c i="1" r="BA56"/>
  <c i="2" r="F37"/>
  <c i="1" r="BB56"/>
  <c i="2" r="F38"/>
  <c i="1" r="BC56"/>
  <c i="3" r="F37"/>
  <c i="1" r="BB57"/>
  <c i="4" r="F36"/>
  <c i="1" r="BA59"/>
  <c i="4" r="J36"/>
  <c i="1" r="AW59"/>
  <c i="4" r="F39"/>
  <c i="1" r="BD59"/>
  <c i="5" r="J36"/>
  <c i="1" r="AW60"/>
  <c i="5" r="F39"/>
  <c i="1" r="BD60"/>
  <c i="6" r="F36"/>
  <c i="1" r="BA62"/>
  <c i="6" r="J36"/>
  <c i="1" r="AW62"/>
  <c i="6" r="F39"/>
  <c i="1" r="BD62"/>
  <c i="6" r="F37"/>
  <c i="1" r="BB62"/>
  <c i="7" r="F36"/>
  <c i="1" r="BA63"/>
  <c i="7" r="F38"/>
  <c i="1" r="BC63"/>
  <c i="8" r="F39"/>
  <c i="1" r="BD65"/>
  <c i="8" r="F37"/>
  <c i="1" r="BB65"/>
  <c i="9" r="F38"/>
  <c i="1" r="BC66"/>
  <c i="9" r="F37"/>
  <c i="1" r="BB66"/>
  <c i="10" r="F36"/>
  <c i="1" r="BA68"/>
  <c i="10" r="F39"/>
  <c i="1" r="BD68"/>
  <c i="11" r="F36"/>
  <c i="1" r="BA69"/>
  <c i="11" r="F39"/>
  <c i="1" r="BD69"/>
  <c i="12" r="J34"/>
  <c i="1" r="AW70"/>
  <c i="12" r="F34"/>
  <c i="1" r="BA70"/>
  <c i="12" r="F36"/>
  <c i="1" r="BC70"/>
  <c i="2" l="1" r="T108"/>
  <c r="P108"/>
  <c i="1" r="AU56"/>
  <c i="9" r="P114"/>
  <c r="P98"/>
  <c i="1" r="AU66"/>
  <c i="7" r="P102"/>
  <c i="1" r="AU63"/>
  <c i="5" r="R103"/>
  <c r="R102"/>
  <c i="3" r="R93"/>
  <c i="11" r="P125"/>
  <c r="P102"/>
  <c i="1" r="AU69"/>
  <c i="7" r="R103"/>
  <c r="R102"/>
  <c i="6" r="T96"/>
  <c r="T95"/>
  <c i="5" r="T103"/>
  <c r="T102"/>
  <c i="4" r="R96"/>
  <c r="R95"/>
  <c i="3" r="P93"/>
  <c i="1" r="AU57"/>
  <c i="11" r="R125"/>
  <c r="R102"/>
  <c i="9" r="R114"/>
  <c r="R98"/>
  <c i="6" r="R96"/>
  <c r="R95"/>
  <c i="11" r="T125"/>
  <c r="T102"/>
  <c i="9" r="T114"/>
  <c r="T98"/>
  <c i="7" r="T103"/>
  <c r="T102"/>
  <c i="5" r="P103"/>
  <c r="P102"/>
  <c i="1" r="AU60"/>
  <c i="4" r="T96"/>
  <c r="T95"/>
  <c i="3" r="T93"/>
  <c r="BK93"/>
  <c r="J93"/>
  <c r="J63"/>
  <c i="4" r="BK96"/>
  <c r="J96"/>
  <c r="J64"/>
  <c r="BK127"/>
  <c r="J127"/>
  <c r="J67"/>
  <c i="5" r="BK103"/>
  <c r="J103"/>
  <c r="J64"/>
  <c r="BK155"/>
  <c r="J155"/>
  <c r="J69"/>
  <c i="6" r="BK137"/>
  <c r="J137"/>
  <c r="J67"/>
  <c i="8" r="BK132"/>
  <c r="J132"/>
  <c r="J72"/>
  <c i="9" r="BK114"/>
  <c r="J114"/>
  <c r="J67"/>
  <c i="10" r="BK95"/>
  <c r="J95"/>
  <c r="J64"/>
  <c r="BK116"/>
  <c r="J116"/>
  <c r="J67"/>
  <c i="11" r="BK125"/>
  <c r="J125"/>
  <c r="J69"/>
  <c i="2" r="BK109"/>
  <c r="J109"/>
  <c r="J64"/>
  <c r="BK173"/>
  <c r="J173"/>
  <c r="J70"/>
  <c i="6" r="BK96"/>
  <c r="J96"/>
  <c r="J64"/>
  <c i="7" r="BK103"/>
  <c r="J103"/>
  <c r="J64"/>
  <c r="BK170"/>
  <c r="J170"/>
  <c r="J69"/>
  <c i="8" r="BK96"/>
  <c r="J96"/>
  <c r="J64"/>
  <c r="BK115"/>
  <c r="J115"/>
  <c r="J67"/>
  <c i="9" r="BK99"/>
  <c r="J99"/>
  <c r="J64"/>
  <c i="11" r="BK103"/>
  <c r="J103"/>
  <c r="J64"/>
  <c i="12" r="BK84"/>
  <c r="J84"/>
  <c r="J60"/>
  <c i="1" r="AU61"/>
  <c r="AU58"/>
  <c i="2" r="J35"/>
  <c i="1" r="AV56"/>
  <c r="AT56"/>
  <c r="BA55"/>
  <c r="AW55"/>
  <c r="BC55"/>
  <c r="AY55"/>
  <c i="3" r="J35"/>
  <c i="1" r="AV57"/>
  <c r="AT57"/>
  <c i="4" r="F35"/>
  <c i="1" r="AZ59"/>
  <c r="BC58"/>
  <c r="AY58"/>
  <c r="BD58"/>
  <c i="5" r="F35"/>
  <c i="1" r="AZ60"/>
  <c i="6" r="F35"/>
  <c i="1" r="AZ62"/>
  <c r="BD61"/>
  <c r="BA61"/>
  <c r="AW61"/>
  <c i="7" r="J35"/>
  <c i="1" r="AV63"/>
  <c r="AT63"/>
  <c i="8" r="F35"/>
  <c i="1" r="AZ65"/>
  <c r="BA64"/>
  <c r="AW64"/>
  <c r="BB64"/>
  <c r="AX64"/>
  <c i="9" r="F35"/>
  <c i="1" r="AZ66"/>
  <c i="10" r="F35"/>
  <c i="1" r="AZ68"/>
  <c r="BA67"/>
  <c r="AW67"/>
  <c r="BB67"/>
  <c r="AX67"/>
  <c i="11" r="J35"/>
  <c i="1" r="AV69"/>
  <c r="AT69"/>
  <c i="2" r="F35"/>
  <c i="1" r="AZ56"/>
  <c r="BD55"/>
  <c r="BB55"/>
  <c r="AX55"/>
  <c i="3" r="F35"/>
  <c i="1" r="AZ57"/>
  <c i="4" r="J35"/>
  <c i="1" r="AV59"/>
  <c r="AT59"/>
  <c r="BA58"/>
  <c r="AW58"/>
  <c r="BB58"/>
  <c r="AX58"/>
  <c i="5" r="J35"/>
  <c i="1" r="AV60"/>
  <c r="AT60"/>
  <c i="6" r="J35"/>
  <c i="1" r="AV62"/>
  <c r="AT62"/>
  <c r="BC61"/>
  <c r="AY61"/>
  <c r="BB61"/>
  <c r="AX61"/>
  <c i="7" r="F35"/>
  <c i="1" r="AZ63"/>
  <c i="8" r="J35"/>
  <c i="1" r="AV65"/>
  <c r="AT65"/>
  <c r="BC64"/>
  <c r="AY64"/>
  <c r="BD64"/>
  <c i="9" r="J35"/>
  <c i="1" r="AV66"/>
  <c r="AT66"/>
  <c i="10" r="J35"/>
  <c i="1" r="AV68"/>
  <c r="AT68"/>
  <c r="BC67"/>
  <c r="AY67"/>
  <c r="BD67"/>
  <c i="11" r="F35"/>
  <c i="1" r="AZ69"/>
  <c i="12" r="J33"/>
  <c i="1" r="AV70"/>
  <c r="AT70"/>
  <c i="12" r="F33"/>
  <c i="1" r="AZ70"/>
  <c r="AU64"/>
  <c r="AU67"/>
  <c i="2" l="1" r="BK108"/>
  <c r="J108"/>
  <c i="4" r="BK95"/>
  <c r="J95"/>
  <c r="J63"/>
  <c i="5" r="BK102"/>
  <c r="J102"/>
  <c r="J63"/>
  <c i="7" r="BK102"/>
  <c r="J102"/>
  <c r="J63"/>
  <c i="8" r="BK95"/>
  <c r="J95"/>
  <c r="J63"/>
  <c i="9" r="BK98"/>
  <c r="J98"/>
  <c i="10" r="BK94"/>
  <c r="J94"/>
  <c r="J63"/>
  <c i="11" r="BK102"/>
  <c r="J102"/>
  <c r="J63"/>
  <c i="6" r="BK95"/>
  <c r="J95"/>
  <c i="12" r="BK83"/>
  <c r="J83"/>
  <c r="J59"/>
  <c i="1" r="AU55"/>
  <c r="AU54"/>
  <c i="2" r="J32"/>
  <c i="1" r="AG56"/>
  <c i="3" r="J32"/>
  <c i="1" r="AG57"/>
  <c i="9" r="J32"/>
  <c i="1" r="AG66"/>
  <c i="6" r="J32"/>
  <c i="1" r="AG62"/>
  <c r="AZ55"/>
  <c r="AV55"/>
  <c r="AT55"/>
  <c r="AZ58"/>
  <c r="AV58"/>
  <c r="AT58"/>
  <c r="AZ61"/>
  <c r="AV61"/>
  <c r="AT61"/>
  <c r="AZ64"/>
  <c r="AV64"/>
  <c r="AT64"/>
  <c r="AZ67"/>
  <c r="AV67"/>
  <c r="AT67"/>
  <c r="BA54"/>
  <c r="W30"/>
  <c r="BB54"/>
  <c r="W31"/>
  <c r="BC54"/>
  <c r="AY54"/>
  <c r="BD54"/>
  <c r="W33"/>
  <c i="3" l="1" r="J41"/>
  <c i="6" r="J41"/>
  <c i="2" r="J41"/>
  <c i="9" r="J41"/>
  <c i="6" r="J63"/>
  <c i="2" r="J63"/>
  <c i="9" r="J63"/>
  <c i="1" r="AN56"/>
  <c r="AN57"/>
  <c r="AN62"/>
  <c r="AN66"/>
  <c i="12" r="J30"/>
  <c i="1" r="AG70"/>
  <c i="10" r="J32"/>
  <c i="1" r="AG68"/>
  <c i="8" r="J32"/>
  <c i="1" r="AG65"/>
  <c r="AG64"/>
  <c i="4" r="J32"/>
  <c i="1" r="AG59"/>
  <c i="5" r="J32"/>
  <c i="1" r="AG60"/>
  <c i="7" r="J32"/>
  <c i="1" r="AG63"/>
  <c r="AG61"/>
  <c i="11" r="J32"/>
  <c i="1" r="AG69"/>
  <c r="AG55"/>
  <c r="AW54"/>
  <c r="AK30"/>
  <c r="W32"/>
  <c r="AX54"/>
  <c r="AZ54"/>
  <c r="W29"/>
  <c i="10" l="1" r="J41"/>
  <c i="4" r="J41"/>
  <c i="11" r="J41"/>
  <c i="7" r="J41"/>
  <c i="12" r="J39"/>
  <c i="5" r="J41"/>
  <c i="8" r="J41"/>
  <c i="1" r="AN63"/>
  <c r="AN69"/>
  <c r="AN59"/>
  <c r="AN60"/>
  <c r="AN65"/>
  <c r="AN68"/>
  <c r="AN70"/>
  <c r="AN55"/>
  <c r="AN61"/>
  <c r="AN64"/>
  <c r="AG58"/>
  <c r="AG67"/>
  <c r="AV54"/>
  <c r="AK29"/>
  <c l="1" r="AN58"/>
  <c r="AN67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<sst xmlns="http://schemas.openxmlformats.org/spreadsheetml/2006/main">
  <si>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</si>
  <si>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</si>
  <si>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</si>
  <si>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</si>
  <si>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</si>
  <si>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{66270ab3-a60e-4026-b730-19bd969cf121}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</si>
  <si>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</si>
  <si>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</si>
  <si>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</si>
  <si>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</si>
  <si>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</si>
  <si>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</si>
  <si>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</si>
  <si>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</si>
  <si>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P2402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</si>
  <si>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</si>
  <si>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</si>
  <si>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OBJEKT - Klatovská 200G, 30100 Plzeň</t>
  </si>
  <si>
    <t>KSO:</t>
  </si>
  <si>
    <t/>
  </si>
  <si>
    <t>CC-CZ:</t>
  </si>
  <si>
    <t>Místo:</t>
  </si>
  <si>
    <t>Klatovská 200G, 30100 Plzeň</t>
  </si>
  <si>
    <t>Datum:</t>
  </si>
  <si>
    <t>20. 3. 2024</t>
  </si>
  <si>
    <t>Zadavatel:</t>
  </si>
  <si>
    <t>IČ:</t>
  </si>
  <si>
    <t>00574406</t>
  </si>
  <si>
    <t>Střední škola informatiky a finančních služeb</t>
  </si>
  <si>
    <t>DIČ:</t>
  </si>
  <si>
    <t xml:space="preserve"> CZ00574406</t>
  </si>
  <si>
    <t>Uchazeč:</t>
  </si>
  <si>
    <t>Vyplň údaj</t>
  </si>
  <si>
    <t>Projektant:</t>
  </si>
  <si>
    <t>67891331</t>
  </si>
  <si>
    <t>Planteam, Na Výsluní 630, Líně - Sulkov</t>
  </si>
  <si>
    <t>True</t>
  </si>
  <si>
    <t>Zpracovatel:</t>
  </si>
  <si>
    <t>Ing. Irena Potužáková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</si>
  <si>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</si>
  <si>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</si>
  <si>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</si>
  <si>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</si>
  <si>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</si>
  <si>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</si>
  <si>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</si>
  <si>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</si>
  <si>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</si>
  <si>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</si>
  <si>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</si>
  <si>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</si>
  <si>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</si>
  <si>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</si>
  <si>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</si>
  <si>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</si>
  <si>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</si>
  <si>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</si>
  <si>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</si>
  <si>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</si>
  <si>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</si>
  <si>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</si>
  <si>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</si>
  <si>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</si>
  <si>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</si>
  <si>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</si>
  <si>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</si>
  <si>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</si>
  <si>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</si>
  <si>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</si>
  <si>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</si>
  <si>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</si>
  <si>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</si>
  <si>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</si>
  <si>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</si>
  <si>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</si>
  <si>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</si>
  <si>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</si>
  <si>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</si>
  <si>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</si>
  <si>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K</t>
  </si>
  <si>
    <t>Zřízení učebny a kabinetů ve 3.NP</t>
  </si>
  <si>
    <t>STA</t>
  </si>
  <si>
    <t>1</t>
  </si>
  <si>
    <t>{6fd3d1f4-06fe-4ca3-a01c-5e0722bd6200}</t>
  </si>
  <si>
    <t>2</t>
  </si>
  <si>
    <t>/</t>
  </si>
  <si>
    <t>A</t>
  </si>
  <si>
    <t>Stavební práce</t>
  </si>
  <si>
    <t>Soupis</t>
  </si>
  <si>
    <t>{9093f2fa-ff9d-42b3-85ff-f0a289f1d760}</t>
  </si>
  <si>
    <t>B</t>
  </si>
  <si>
    <t>Elektroinstalace</t>
  </si>
  <si>
    <t>{95377f01-fac4-4a02-bc72-b2b8a4fdb0f3}</t>
  </si>
  <si>
    <t>L</t>
  </si>
  <si>
    <t>Úpravy WC - v 2.NP</t>
  </si>
  <si>
    <t>{2a2aed8f-1451-46bd-8062-34617d8875a0}</t>
  </si>
  <si>
    <t>Lb</t>
  </si>
  <si>
    <t>Bourací práce</t>
  </si>
  <si>
    <t>{0cfd6eb8-d723-4f47-bb63-eaacab3c559f}</t>
  </si>
  <si>
    <t>Lc</t>
  </si>
  <si>
    <t>Nové úpravy</t>
  </si>
  <si>
    <t>{77c0d57f-b21a-4daa-a7b7-90530c546a78}</t>
  </si>
  <si>
    <t>M</t>
  </si>
  <si>
    <t>Úpravy WC - v 1.NP</t>
  </si>
  <si>
    <t>{2f34e2fc-2e91-4440-a79e-afdaabdfac25}</t>
  </si>
  <si>
    <t>Ma</t>
  </si>
  <si>
    <t>{8e2d1462-166e-4b70-af7c-71354d0b5cff}</t>
  </si>
  <si>
    <t>Mb</t>
  </si>
  <si>
    <t>{341f231c-0ff3-44b6-9358-c22054b844a7}</t>
  </si>
  <si>
    <t>N</t>
  </si>
  <si>
    <t>Úpravy cvičného skladu - v 1.PP</t>
  </si>
  <si>
    <t>{f384d486-41e9-4a57-95f9-1c3f634d0546}</t>
  </si>
  <si>
    <t>Na</t>
  </si>
  <si>
    <t>{e230e150-3b23-41ca-a5e6-35d660c342e9}</t>
  </si>
  <si>
    <t>Nb</t>
  </si>
  <si>
    <t>{5f328749-3dce-47ef-954c-87f24778213e}</t>
  </si>
  <si>
    <t>O</t>
  </si>
  <si>
    <t>Úprava místností č. 016, 017 - v 1.PP</t>
  </si>
  <si>
    <t>{eaf574ff-035a-42ea-a9cb-1791dedc8ad7}</t>
  </si>
  <si>
    <t>Oa</t>
  </si>
  <si>
    <t xml:space="preserve">Bourací práce </t>
  </si>
  <si>
    <t>{f4544564-aec3-4f01-b933-b43158324800}</t>
  </si>
  <si>
    <t>Ob</t>
  </si>
  <si>
    <t>{463bef51-5192-48c6-8017-f9830349d75e}</t>
  </si>
  <si>
    <t>VRN</t>
  </si>
  <si>
    <t>{45ed27f3-d894-4377-9edb-0e0294b669ca}</t>
  </si>
  <si>
    <t>KRYCÍ LIST SOUPISU PRACÍ</t>
  </si>
  <si>
    <t>Objekt:</t>
  </si>
  <si>
    <t>K - Zřízení učebny a kabinetů ve 3.NP</t>
  </si>
  <si>
    <t>Soupis:</t>
  </si>
  <si>
    <t>A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</si>
  <si>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</si>
  <si>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</si>
  <si>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</si>
  <si>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</si>
  <si>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</si>
  <si>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</si>
  <si>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</si>
  <si>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</si>
  <si>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</si>
  <si>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</si>
  <si>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</si>
  <si>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</si>
  <si>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</si>
  <si>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</si>
  <si>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</si>
  <si>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</si>
  <si>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</si>
  <si>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</si>
  <si>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</si>
  <si>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</si>
  <si>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</si>
  <si>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</si>
  <si>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</si>
  <si>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</si>
  <si>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</si>
  <si>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</si>
  <si>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</si>
  <si>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</si>
  <si>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</si>
  <si>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</si>
  <si>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</si>
  <si>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</si>
  <si>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</si>
  <si>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</si>
  <si>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</si>
  <si>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</si>
  <si>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</si>
  <si>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</si>
  <si>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</si>
  <si>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</si>
  <si>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</si>
  <si>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</si>
  <si>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</si>
  <si>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</si>
  <si>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</si>
  <si>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</si>
  <si>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</si>
  <si>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m3</t>
  </si>
  <si>
    <t>CS ÚRS 2024 01</t>
  </si>
  <si>
    <t>-691216322</t>
  </si>
  <si>
    <t>Online PSC</t>
  </si>
  <si>
    <t>https://podminky.urs.cz/item/CS_URS_2024_01/411388531</t>
  </si>
  <si>
    <t>VV</t>
  </si>
  <si>
    <t>0,5*0,5*0,3" prostup VZT</t>
  </si>
  <si>
    <t>0,5*0,5*0,2*2" po komínech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</si>
  <si>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</si>
  <si>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</si>
  <si>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</si>
  <si>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</si>
  <si>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</si>
  <si>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1993345719</t>
  </si>
  <si>
    <t>https://podminky.urs.cz/item/CS_URS_2024_01/612135101</t>
  </si>
  <si>
    <t>2,000*0,3" svisle a vodorovně</t>
  </si>
  <si>
    <t>3</t>
  </si>
  <si>
    <t>631312131</t>
  </si>
  <si>
    <t>Doplnění dosavadních mazanin prostým betonem s dodáním hmot, bez potěru, plochy jednotlivě přes 1 m2 do 4 m2 a tl. přes 80 mm</t>
  </si>
  <si>
    <t>-842800549</t>
  </si>
  <si>
    <t>https://podminky.urs.cz/item/CS_URS_2024_01/631312131</t>
  </si>
  <si>
    <t>144*0,15*0,1"15% plochy v tl.100mm</t>
  </si>
  <si>
    <t>2,16*1,1 'Přepočtené koeficientem množství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</si>
  <si>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</si>
  <si>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</si>
  <si>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</si>
  <si>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</si>
  <si>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-1353673006</t>
  </si>
  <si>
    <t>https://podminky.urs.cz/item/CS_URS_2024_01/949101112</t>
  </si>
  <si>
    <t>6*4,5</t>
  </si>
  <si>
    <t>5</t>
  </si>
  <si>
    <t>952901111</t>
  </si>
  <si>
    <t>Vyčištění budov nebo objektů před předáním do užívání budov bytové nebo občanské výstavby, světlé výšky podlaží do 4 m</t>
  </si>
  <si>
    <t>43794838</t>
  </si>
  <si>
    <t>https://podminky.urs.cz/item/CS_URS_2024_01/952901111</t>
  </si>
  <si>
    <t>952902121</t>
  </si>
  <si>
    <t>Čištění budov při provádění oprav a udržovacích prací podlah drsných nebo chodníků zametením</t>
  </si>
  <si>
    <t>-953029291</t>
  </si>
  <si>
    <t>https://podminky.urs.cz/item/CS_URS_2024_01/952902121</t>
  </si>
  <si>
    <t>10,1*2+104,67+4,2</t>
  </si>
  <si>
    <t>" samotný kabinet" (4,7*3,18)</t>
  </si>
  <si>
    <t>7</t>
  </si>
  <si>
    <t>962032641</t>
  </si>
  <si>
    <t>Bourání zdiva nadzákladového komínového z cihel pálených, šamotových nebo vápenopískových, na maltu cementovou</t>
  </si>
  <si>
    <t>-433313649</t>
  </si>
  <si>
    <t>https://podminky.urs.cz/item/CS_URS_2024_01/962032641</t>
  </si>
  <si>
    <t>7,8*0,78</t>
  </si>
  <si>
    <t>8</t>
  </si>
  <si>
    <t>965042141</t>
  </si>
  <si>
    <t>Bourání mazanin betonových nebo z litého asfaltu tl. do 100 mm, plochy přes 4 m2</t>
  </si>
  <si>
    <t>-1849182588</t>
  </si>
  <si>
    <t>https://podminky.urs.cz/item/CS_URS_2024_01/965042141</t>
  </si>
  <si>
    <t>974031143</t>
  </si>
  <si>
    <t>Vysekání rýh ve zdivu cihelném na maltu vápennou nebo vápenocementovou do hl. 70 mm a šířky do 100 mm</t>
  </si>
  <si>
    <t>m</t>
  </si>
  <si>
    <t>838946387</t>
  </si>
  <si>
    <t>https://podminky.urs.cz/item/CS_URS_2024_01/974031143</t>
  </si>
  <si>
    <t>" svisle "1</t>
  </si>
  <si>
    <t>"vodorovné"1</t>
  </si>
  <si>
    <t>10</t>
  </si>
  <si>
    <t>977151115</t>
  </si>
  <si>
    <t>Jádrové vrty diamantovými korunkami do stavebních materiálů (železobetonu, betonu, cihel, obkladů, dlažeb, kamene) průměru přes 60 do 70 mm</t>
  </si>
  <si>
    <t>693057836</t>
  </si>
  <si>
    <t>https://podminky.urs.cz/item/CS_URS_2024_01/977151115</t>
  </si>
  <si>
    <t>0,4" skrz zeď kanál</t>
  </si>
  <si>
    <t>997</t>
  </si>
  <si>
    <t>Přesun sutě</t>
  </si>
  <si>
    <t>11</t>
  </si>
  <si>
    <t>997013212</t>
  </si>
  <si>
    <t>Vnitrostaveništní doprava suti a vybouraných hmot vodorovně do 50 m s naložením ručně pro budovy a haly výšky přes 6 do 9 m</t>
  </si>
  <si>
    <t>t</t>
  </si>
  <si>
    <t>-973266880</t>
  </si>
  <si>
    <t>https://podminky.urs.cz/item/CS_URS_2024_01/997013212</t>
  </si>
  <si>
    <t>997013501</t>
  </si>
  <si>
    <t>Odvoz suti a vybouraných hmot na skládku nebo meziskládku se složením, na vzdálenost do 1 km</t>
  </si>
  <si>
    <t>-1046554487</t>
  </si>
  <si>
    <t>https://podminky.urs.cz/item/CS_URS_2024_01/997013501</t>
  </si>
  <si>
    <t>13</t>
  </si>
  <si>
    <t>997013509</t>
  </si>
  <si>
    <t>Odvoz suti a vybouraných hmot na skládku nebo meziskládku se složením, na vzdálenost Příplatek k ceně za každý další započatý 1 km přes 1 km</t>
  </si>
  <si>
    <t>-508348870</t>
  </si>
  <si>
    <t>https://podminky.urs.cz/item/CS_URS_2024_01/997013509</t>
  </si>
  <si>
    <t>19,526*12 'Přepočtené koeficientem množství</t>
  </si>
  <si>
    <t>14</t>
  </si>
  <si>
    <t>997013511</t>
  </si>
  <si>
    <t>Odvoz suti a vybouraných hmot z meziskládky na skládku s naložením a se složením, na vzdálenost do 1 km</t>
  </si>
  <si>
    <t>2105356247</t>
  </si>
  <si>
    <t>https://podminky.urs.cz/item/CS_URS_2024_01/997013511</t>
  </si>
  <si>
    <t>15</t>
  </si>
  <si>
    <t>997013811</t>
  </si>
  <si>
    <t>Poplatek za uložení stavebního odpadu na skládce (skládkovné) dřevěného zatříděného do Katalogu odpadů pod kódem 17 02 01</t>
  </si>
  <si>
    <t>-909656860</t>
  </si>
  <si>
    <t>https://podminky.urs.cz/item/CS_URS_2024_01/997013811</t>
  </si>
  <si>
    <t>0,175+0,107</t>
  </si>
  <si>
    <t>16</t>
  </si>
  <si>
    <t>997013812</t>
  </si>
  <si>
    <t>Poplatek za uložení stavebního odpadu na skládce (skládkovné) z materiálů na bázi sádry zatříděného do Katalogu odpadů pod kódem 17 08 02</t>
  </si>
  <si>
    <t>-639404263</t>
  </si>
  <si>
    <t>https://podminky.urs.cz/item/CS_URS_2024_01/997013812</t>
  </si>
  <si>
    <t>2,135</t>
  </si>
  <si>
    <t>17</t>
  </si>
  <si>
    <t>997013814</t>
  </si>
  <si>
    <t>Poplatek za uložení stavebního odpadu na skládce (skládkovné) z izolačních materiálů zatříděného do Katalogu odpadů pod kódem 17 06 04</t>
  </si>
  <si>
    <t>1616431942</t>
  </si>
  <si>
    <t>https://podminky.urs.cz/item/CS_URS_2024_01/997013814</t>
  </si>
  <si>
    <t>18</t>
  </si>
  <si>
    <t>997013861</t>
  </si>
  <si>
    <t>Poplatek za uložení stavebního odpadu na recyklační skládce (skládkovné) z prostého betonu zatříděného do Katalogu odpadů pod kódem 17 01 01</t>
  </si>
  <si>
    <t>1971368309</t>
  </si>
  <si>
    <t>https://podminky.urs.cz/item/CS_URS_2024_01/997013861</t>
  </si>
  <si>
    <t>4,752+0,026+0,652</t>
  </si>
  <si>
    <t>19</t>
  </si>
  <si>
    <t>997013863</t>
  </si>
  <si>
    <t>Poplatek za uložení stavebního odpadu na recyklační skládce (skládkovné) cihelného zatříděného do Katalogu odpadů pod kódem 17 01 02</t>
  </si>
  <si>
    <t>-2038622876</t>
  </si>
  <si>
    <t>https://podminky.urs.cz/item/CS_URS_2024_01/997013863</t>
  </si>
  <si>
    <t>10,166+0,349</t>
  </si>
  <si>
    <t>998</t>
  </si>
  <si>
    <t>Přesun hmot</t>
  </si>
  <si>
    <t>20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</si>
  <si>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</si>
  <si>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</si>
  <si>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-829202960</t>
  </si>
  <si>
    <t>https://podminky.urs.cz/item/CS_URS_2024_01/998018002</t>
  </si>
  <si>
    <t>PSV</t>
  </si>
  <si>
    <t>Práce a dodávky PSV</t>
  </si>
  <si>
    <t>713</t>
  </si>
  <si>
    <t>Izolace tepelné</t>
  </si>
  <si>
    <t>713140813</t>
  </si>
  <si>
    <t>Odstranění tepelné izolace střech plochých z rohoží, pásů, dílců, desek, bloků nadstřešních izolací volně položených z vláknitých materiálů suchých, tloušťka izolace přes 100 mm</t>
  </si>
  <si>
    <t>895709281</t>
  </si>
  <si>
    <t>https://podminky.urs.cz/item/CS_URS_2024_01/713140813</t>
  </si>
  <si>
    <t>0,78*1,18*10+0,78*1,4*3" latě</t>
  </si>
  <si>
    <t>721</t>
  </si>
  <si>
    <t>Zdravotechnika - vnitřní kanalizace</t>
  </si>
  <si>
    <t>22</t>
  </si>
  <si>
    <t>721173723</t>
  </si>
  <si>
    <t>Potrubí z trub polyetylenových svařované připojovací DN 50</t>
  </si>
  <si>
    <t>1917368274</t>
  </si>
  <si>
    <t>https://podminky.urs.cz/item/CS_URS_2024_01/721173723</t>
  </si>
  <si>
    <t>1,5" kanál</t>
  </si>
  <si>
    <t>23</t>
  </si>
  <si>
    <t>28615587R</t>
  </si>
  <si>
    <t>Vysazení napojení - odbočka dvojitá HTDA úhel 67° DN 110/50/50</t>
  </si>
  <si>
    <t>kus</t>
  </si>
  <si>
    <t>1846851243</t>
  </si>
  <si>
    <t>722</t>
  </si>
  <si>
    <t>Zdravotechnika - vnitřní vodovod</t>
  </si>
  <si>
    <t>24</t>
  </si>
  <si>
    <t>722173403</t>
  </si>
  <si>
    <t>Potrubí z plastových trubek z vícevrstvého polyethylenu (PE-Xc/Al/PE-Xc) spojované lisováním PN 10 do 70°C D 25/2,8</t>
  </si>
  <si>
    <t>510084821</t>
  </si>
  <si>
    <t>https://podminky.urs.cz/item/CS_URS_2024_01/722173403</t>
  </si>
  <si>
    <t>1+1+1+1</t>
  </si>
  <si>
    <t>25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</si>
  <si>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</si>
  <si>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</si>
  <si>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959265005</t>
  </si>
  <si>
    <t>https://podminky.urs.cz/item/CS_URS_2024_01/722181211</t>
  </si>
  <si>
    <t>26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</si>
  <si>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</si>
  <si>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</si>
  <si>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1879307317</t>
  </si>
  <si>
    <t>https://podminky.urs.cz/item/CS_URS_2024_01/722181241</t>
  </si>
  <si>
    <t>725</t>
  </si>
  <si>
    <t>Zdravotechnika - zařizovací předměty</t>
  </si>
  <si>
    <t>27</t>
  </si>
  <si>
    <t>725211615</t>
  </si>
  <si>
    <t>Umyvadla keramická bílá bez výtokových armatur připevněná na stěnu šrouby s krytem na sifon (polosloupem), šířka umyvadla 500 mm</t>
  </si>
  <si>
    <t>soubor</t>
  </si>
  <si>
    <t>1805254836</t>
  </si>
  <si>
    <t>https://podminky.urs.cz/item/CS_URS_2024_01/725211615</t>
  </si>
  <si>
    <t>28</t>
  </si>
  <si>
    <t>725813111</t>
  </si>
  <si>
    <t>Ventily rohové bez připojovací trubičky nebo flexi hadičky G 1/2"</t>
  </si>
  <si>
    <t>70929613</t>
  </si>
  <si>
    <t>https://podminky.urs.cz/item/CS_URS_2024_01/725813111</t>
  </si>
  <si>
    <t>29</t>
  </si>
  <si>
    <t>725829121</t>
  </si>
  <si>
    <t>Baterie umyvadlové montáž ostatních typů nástěnných pákových nebo klasických</t>
  </si>
  <si>
    <t>561756051</t>
  </si>
  <si>
    <t>https://podminky.urs.cz/item/CS_URS_2024_01/725829121</t>
  </si>
  <si>
    <t>30</t>
  </si>
  <si>
    <t>55145615</t>
  </si>
  <si>
    <t xml:space="preserve">baterie umyvadlová nástěnná páková 150mm chrom s max. průtokem vody 6 litrů/min. </t>
  </si>
  <si>
    <t>32</t>
  </si>
  <si>
    <t>-1108988587</t>
  </si>
  <si>
    <t>31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</si>
  <si>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</si>
  <si>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</si>
  <si>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567522330</t>
  </si>
  <si>
    <t>https://podminky.urs.cz/item/CS_URS_2024_01/998725122</t>
  </si>
  <si>
    <t>733</t>
  </si>
  <si>
    <t>Ústřední vytápění - rozvodné potrubí</t>
  </si>
  <si>
    <t>733112R</t>
  </si>
  <si>
    <t>Napojení nových rozvodů ÚT - učebna a kabinet</t>
  </si>
  <si>
    <t>hod</t>
  </si>
  <si>
    <t>-878987003</t>
  </si>
  <si>
    <t>2*2" učebna</t>
  </si>
  <si>
    <t>2*2" kabinet přeložka</t>
  </si>
  <si>
    <t>33</t>
  </si>
  <si>
    <t>733223205R</t>
  </si>
  <si>
    <t>Potrubí z trubek měděných tvrdých spojovaných tvrdým pájením Ø 28/1</t>
  </si>
  <si>
    <t>-1262640230</t>
  </si>
  <si>
    <t>11*2" kabinet</t>
  </si>
  <si>
    <t>7,5*2*2" učebna</t>
  </si>
  <si>
    <t>34</t>
  </si>
  <si>
    <t>733291101</t>
  </si>
  <si>
    <t>Zkoušky těsnosti potrubí z trubek měděných Ø do 35/1,5</t>
  </si>
  <si>
    <t>1588196097</t>
  </si>
  <si>
    <t>https://podminky.urs.cz/item/CS_URS_2024_01/733291101</t>
  </si>
  <si>
    <t>35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</si>
  <si>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</si>
  <si>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</si>
  <si>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1471820359</t>
  </si>
  <si>
    <t>https://podminky.urs.cz/item/CS_URS_2024_01/733811252</t>
  </si>
  <si>
    <t>36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</si>
  <si>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</si>
  <si>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</si>
  <si>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-1260643782</t>
  </si>
  <si>
    <t>https://podminky.urs.cz/item/CS_URS_2024_01/998733122</t>
  </si>
  <si>
    <t>735</t>
  </si>
  <si>
    <t>Ústřední vytápění - otopná tělesa</t>
  </si>
  <si>
    <t>37</t>
  </si>
  <si>
    <t>73511R</t>
  </si>
  <si>
    <t>Topná zkouška + doregulování topné soustavy</t>
  </si>
  <si>
    <t>-1001917213</t>
  </si>
  <si>
    <t>38</t>
  </si>
  <si>
    <t>735152577</t>
  </si>
  <si>
    <t>Otopná tělesa panelová VK dvoudesková PN 1,0 MPa, T do 110°C se dvěma přídavnými přestupními plochami výšky tělesa 600 mm stavební délky / výkonu 1000 mm / 1679 W</t>
  </si>
  <si>
    <t>1220961344</t>
  </si>
  <si>
    <t>https://podminky.urs.cz/item/CS_URS_2024_01/735152577</t>
  </si>
  <si>
    <t>2" učebna</t>
  </si>
  <si>
    <t>39</t>
  </si>
  <si>
    <t>735152579</t>
  </si>
  <si>
    <t>Otopná tělesa panelová VK dvoudesková PN 1,0 MPa, T do 110°C se dvěma přídavnými přestupními plochami výšky tělesa 600 mm stavební délky / výkonu 1200 mm / 2015 W</t>
  </si>
  <si>
    <t>-607927244</t>
  </si>
  <si>
    <t>https://podminky.urs.cz/item/CS_URS_2024_01/735152579</t>
  </si>
  <si>
    <t>2,000"učebna</t>
  </si>
  <si>
    <t>1"kabinet</t>
  </si>
  <si>
    <t>40</t>
  </si>
  <si>
    <t>735152581</t>
  </si>
  <si>
    <t>Otopná tělesa panelová VK dvoudesková PN 1,0 MPa, T do 110°C se dvěma přídavnými přestupními plochami výšky tělesa 600 mm stavební délky / výkonu 1600 mm / 2686 W</t>
  </si>
  <si>
    <t>375968843</t>
  </si>
  <si>
    <t>https://podminky.urs.cz/item/CS_URS_2024_01/735152581</t>
  </si>
  <si>
    <t>2"učebna</t>
  </si>
  <si>
    <t>41</t>
  </si>
  <si>
    <t>735494811</t>
  </si>
  <si>
    <t>Vypuštění vody z otopných soustav bez kotlů, ohříváků, zásobníků a nádrží</t>
  </si>
  <si>
    <t>514070555</t>
  </si>
  <si>
    <t>https://podminky.urs.cz/item/CS_URS_2024_01/735494811</t>
  </si>
  <si>
    <t>19,2*4</t>
  </si>
  <si>
    <t>42</t>
  </si>
  <si>
    <t>735494811R</t>
  </si>
  <si>
    <t>Napuštění vody do otopných soustav bez kotlů, ohříváků, zásobníků a nádrží</t>
  </si>
  <si>
    <t>673268318</t>
  </si>
  <si>
    <t>43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</si>
  <si>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</si>
  <si>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</si>
  <si>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560773677</t>
  </si>
  <si>
    <t>https://podminky.urs.cz/item/CS_URS_2024_01/998735122</t>
  </si>
  <si>
    <t>751</t>
  </si>
  <si>
    <t>Vzduchotechnika</t>
  </si>
  <si>
    <t>44</t>
  </si>
  <si>
    <t>751511804</t>
  </si>
  <si>
    <t>Demontáž potrubí plechového skupiny I čtyřhranného s přírubou nebo bez příruby tloušťky plechu 0,8 mm, průřezu do 0,13 m2</t>
  </si>
  <si>
    <t>-1735575934</t>
  </si>
  <si>
    <t>https://podminky.urs.cz/item/CS_URS_2024_01/751511804</t>
  </si>
  <si>
    <t>45</t>
  </si>
  <si>
    <t>751611815</t>
  </si>
  <si>
    <t>Demontáž vzduchotechnické jednotky s rekuperací tepla centrální stojaté s výměnou vzduchu přes 500 do 1000 m3/h</t>
  </si>
  <si>
    <t>-854496739</t>
  </si>
  <si>
    <t>https://podminky.urs.cz/item/CS_URS_2024_01/751611815</t>
  </si>
  <si>
    <t>46</t>
  </si>
  <si>
    <t>751611841</t>
  </si>
  <si>
    <t>Demontáž vzduchotechnické jednotky s rekuperací tepla centrální nástřešní s výměnou vzduchu do 5000 m3/h</t>
  </si>
  <si>
    <t>-817780764</t>
  </si>
  <si>
    <t>https://podminky.urs.cz/item/CS_URS_2024_01/751611841</t>
  </si>
  <si>
    <t>47</t>
  </si>
  <si>
    <t>75191R</t>
  </si>
  <si>
    <t xml:space="preserve">Přístřešek pro přesunutou VZT jednotku - zámečnická konstrukce </t>
  </si>
  <si>
    <t>kpl</t>
  </si>
  <si>
    <t>1869691185</t>
  </si>
  <si>
    <t>48</t>
  </si>
  <si>
    <t>7519R</t>
  </si>
  <si>
    <t>Základ pro VZT jednotku</t>
  </si>
  <si>
    <t>ks</t>
  </si>
  <si>
    <t>-346785587</t>
  </si>
  <si>
    <t>49</t>
  </si>
  <si>
    <t>998751111</t>
  </si>
  <si>
    <t>Přesun hmot pro vzduchotechniku stanovený z hmotnosti přesunovaného materiálu vodorovná dopravní vzdálenost do 100 m s omezením mechanizace v objektech výšky do 12 m</t>
  </si>
  <si>
    <t>-1521921519</t>
  </si>
  <si>
    <t>https://podminky.urs.cz/item/CS_URS_2024_01/998751111</t>
  </si>
  <si>
    <t>762</t>
  </si>
  <si>
    <t>Konstrukce tesařské</t>
  </si>
  <si>
    <t>50</t>
  </si>
  <si>
    <t>762341913</t>
  </si>
  <si>
    <t>Vyřezání otvorů v laťování střech bez rozebrání krytiny průřezové plochy latí do 25 cm2, otvoru plochy jednotlivě přes 1 do 4 m2</t>
  </si>
  <si>
    <t>1018977445</t>
  </si>
  <si>
    <t>https://podminky.urs.cz/item/CS_URS_2024_01/762341913</t>
  </si>
  <si>
    <t>0,78*1,18*10+0,78*1,4*3" kontralatě</t>
  </si>
  <si>
    <t>763</t>
  </si>
  <si>
    <t>Konstrukce suché výstavby</t>
  </si>
  <si>
    <t>51</t>
  </si>
  <si>
    <t>763111362</t>
  </si>
  <si>
    <t>Příčka ze sádrokartonových desek s nosnou konstrukcí z jednoduchých ocelových profilů UW, CW jednoduše opláštěná deskou akustickou tl. 12,5 mm s izolací, EI 45, příčka tl. 125 mm, profil 100, Rw do 54 dB</t>
  </si>
  <si>
    <t>581771517</t>
  </si>
  <si>
    <t>https://podminky.urs.cz/item/CS_URS_2024_01/763111362</t>
  </si>
  <si>
    <t>"boky 3m2"2* 3</t>
  </si>
  <si>
    <t>" kabinet" 11+(2,3+0,125)*4-0,8*2</t>
  </si>
  <si>
    <t>"příčka" 2,1*2,4-0,9*2</t>
  </si>
  <si>
    <t>"samotný kabinet 6,2m2" 6,2*2</t>
  </si>
  <si>
    <t>52</t>
  </si>
  <si>
    <t>763111741</t>
  </si>
  <si>
    <t>Příčka ze sádrokartonových desek ostatní konstrukce a práce na příčkách ze sádrokartonových desek montáž parotěsné zábrany</t>
  </si>
  <si>
    <t>-443956600</t>
  </si>
  <si>
    <t>https://podminky.urs.cz/item/CS_URS_2024_01/763111741</t>
  </si>
  <si>
    <t>53</t>
  </si>
  <si>
    <t>28329274</t>
  </si>
  <si>
    <t>fólie PE vyztužená pro parotěsnou vrstvu (reakce na oheň - třída E) 110g/m2</t>
  </si>
  <si>
    <t>-842619812</t>
  </si>
  <si>
    <t>34,87*1,1235 'Přepočtené koeficientem množství</t>
  </si>
  <si>
    <t>54</t>
  </si>
  <si>
    <t>713131121</t>
  </si>
  <si>
    <t>Montáž tepelné izolace stěn rohožemi, pásy, deskami, dílci, bloky (izolační materiál ve specifikaci) přichycením úchytnými dráty a závlačkami</t>
  </si>
  <si>
    <t>-1242915887</t>
  </si>
  <si>
    <t>https://podminky.urs.cz/item/CS_URS_2024_01/713131121</t>
  </si>
  <si>
    <t>55</t>
  </si>
  <si>
    <t>63150964</t>
  </si>
  <si>
    <t>role akustická a tepelně izolační ze skelných vláken tl 80mm</t>
  </si>
  <si>
    <t>491069575</t>
  </si>
  <si>
    <t>34,87*1,02 'Přepočtené koeficientem množství</t>
  </si>
  <si>
    <t>56</t>
  </si>
  <si>
    <t>763111811</t>
  </si>
  <si>
    <t>Demontáž příček ze sádrokartonových desek s nosnou konstrukcí z ocelových profilů jednoduchých, opláštění jednoduché</t>
  </si>
  <si>
    <t>-690555099</t>
  </si>
  <si>
    <t>https://podminky.urs.cz/item/CS_URS_2024_01/763111811</t>
  </si>
  <si>
    <t>"strojovna VZT" (7,6+2,7)*2*2,8-0,9*2</t>
  </si>
  <si>
    <t>57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</si>
  <si>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</si>
  <si>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</si>
  <si>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>-1189854935</t>
  </si>
  <si>
    <t>https://podminky.urs.cz/item/CS_URS_2024_01/763121413</t>
  </si>
  <si>
    <t>0,95*(4,5*2+11,75*2)"předstěna učebna</t>
  </si>
  <si>
    <t>0,85*4,7"předstěna samotný kabinet</t>
  </si>
  <si>
    <t>58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</si>
  <si>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</si>
  <si>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</si>
  <si>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-1481070703</t>
  </si>
  <si>
    <t>https://podminky.urs.cz/item/CS_URS_2024_01/763131431</t>
  </si>
  <si>
    <t>(5,95+11,7)/2*7*2+11,7*7/2"učebna</t>
  </si>
  <si>
    <t>3,65*4,7"kabinet samotný</t>
  </si>
  <si>
    <t>59</t>
  </si>
  <si>
    <t>763131751</t>
  </si>
  <si>
    <t>Podhled ze sádrokartonových desek ostatní práce a konstrukce na podhledech ze sádrokartonových desek montáž parotěsné zábrany</t>
  </si>
  <si>
    <t>-914365910</t>
  </si>
  <si>
    <t>https://podminky.urs.cz/item/CS_URS_2024_01/763131751</t>
  </si>
  <si>
    <t>60</t>
  </si>
  <si>
    <t>-1045698896</t>
  </si>
  <si>
    <t>181,655*1,1235 'Přepočtené koeficientem množství</t>
  </si>
  <si>
    <t>61</t>
  </si>
  <si>
    <t>763131752</t>
  </si>
  <si>
    <t>Podhled ze sádrokartonových desek ostatní práce a konstrukce na podhledech ze sádrokartonových desek montáž jedné vrstvy tepelné izolace</t>
  </si>
  <si>
    <t>-1151686293</t>
  </si>
  <si>
    <t>https://podminky.urs.cz/item/CS_URS_2024_01/763131752</t>
  </si>
  <si>
    <t>62</t>
  </si>
  <si>
    <t>63152096R</t>
  </si>
  <si>
    <t>pás tepelně izolační univerzální λ=0,032-0,033 tl 40mm</t>
  </si>
  <si>
    <t>-549687483</t>
  </si>
  <si>
    <t>181,655*1,02 'Přepočtené koeficientem množství</t>
  </si>
  <si>
    <t>63</t>
  </si>
  <si>
    <t>763131821</t>
  </si>
  <si>
    <t>Demontáž podhledu nebo samostatného požárního předělu ze sádrokartonových desek s nosnou konstrukcí dvouvrstvou z ocelových profilů, opláštění jednoduché</t>
  </si>
  <si>
    <t>382578247</t>
  </si>
  <si>
    <t>https://podminky.urs.cz/item/CS_URS_2024_01/763131821</t>
  </si>
  <si>
    <t>" strojovna VZT" 2,7*7,4</t>
  </si>
  <si>
    <t>64</t>
  </si>
  <si>
    <t>763164715</t>
  </si>
  <si>
    <t>Obklad konstrukcí sádrokartonovými deskami včetně ochranných úhelníků uzavřeného tvaru rozvinuté šíře do 0,8 m, opláštěný deskou protipožární DF, tl. 12,5 mm</t>
  </si>
  <si>
    <t>1244933954</t>
  </si>
  <si>
    <t>https://podminky.urs.cz/item/CS_URS_2024_01/763164715</t>
  </si>
  <si>
    <t>"sloupek, vaznice, pásky"(2,8*2+9*2+1*8)</t>
  </si>
  <si>
    <t>"vzpěra" 3,75*8</t>
  </si>
  <si>
    <t>"vaznice samotný kabinet"4,7</t>
  </si>
  <si>
    <t>65</t>
  </si>
  <si>
    <t>763164735</t>
  </si>
  <si>
    <t>Obklad konstrukcí sádrokartonovými deskami včetně ochranných úhelníků uzavřeného tvaru rozvinuté šíře přes 0,8 do 1,6 m, opláštěný deskou protipožární DF, tl. 12,5 mm</t>
  </si>
  <si>
    <t>2013977321</t>
  </si>
  <si>
    <t>https://podminky.urs.cz/item/CS_URS_2024_01/763164735</t>
  </si>
  <si>
    <t>"hambalk,spodní klešt"6,2*3+3,6*8</t>
  </si>
  <si>
    <t>"vazný trám samotný kabinet"4,7</t>
  </si>
  <si>
    <t>66</t>
  </si>
  <si>
    <t>763164755</t>
  </si>
  <si>
    <t>Obklad konstrukcí sádrokartonovými deskami včetně ochranných úhelníků uzavřeného tvaru rozvinuté šíře přes 1,6 m, opláštěný deskou protipožární DF, tl. 12,5 mm</t>
  </si>
  <si>
    <t>-1356656010</t>
  </si>
  <si>
    <t>https://podminky.urs.cz/item/CS_URS_2024_01/763164755</t>
  </si>
  <si>
    <t>"vazní trám" (0,35+0,5)*2*4,7*6</t>
  </si>
  <si>
    <t>67</t>
  </si>
  <si>
    <t>763172388</t>
  </si>
  <si>
    <t>Montáž dvířek pro konstrukce ze sádrokartonových desek revizních dvouplášťových pro příčky a předsazené stěny ostatních velikostí do 0,5 m2</t>
  </si>
  <si>
    <t>-257753006</t>
  </si>
  <si>
    <t>https://podminky.urs.cz/item/CS_URS_2024_01/763172388</t>
  </si>
  <si>
    <t>2"učebny</t>
  </si>
  <si>
    <t>2"samotný kabinet</t>
  </si>
  <si>
    <t>68</t>
  </si>
  <si>
    <t>56245702R</t>
  </si>
  <si>
    <t>Revizní dvířka do SDK stěny protipožární RFS 600x800x12.5 mm GKF US EI30</t>
  </si>
  <si>
    <t>254812082</t>
  </si>
  <si>
    <t>69</t>
  </si>
  <si>
    <t>763181811</t>
  </si>
  <si>
    <t>Demontáž kovových zárubní konstrukcí ze sádrokartonových příček výšky do 2,75 m jednokřídlových</t>
  </si>
  <si>
    <t>918188839</t>
  </si>
  <si>
    <t>https://podminky.urs.cz/item/CS_URS_2024_01/763181811</t>
  </si>
  <si>
    <t>70</t>
  </si>
  <si>
    <t>763182411</t>
  </si>
  <si>
    <t>Výplně otvorů konstrukcí ze sádrokartonových desek opláštění obvodu (špalety) střešního okna z desek včetně Al rohu hloubky do 0,5 m</t>
  </si>
  <si>
    <t>-1293623568</t>
  </si>
  <si>
    <t>https://podminky.urs.cz/item/CS_URS_2024_01/763182411</t>
  </si>
  <si>
    <t>(0,78+1,18)*2*10+(0,78+1,4)*2*3" obvod oken</t>
  </si>
  <si>
    <t>71</t>
  </si>
  <si>
    <t>766682111</t>
  </si>
  <si>
    <t>Montáž zárubní dřevěných nebo plastových obložkových, pro dveře jednokřídlové, tloušťky stěny do 170 mm</t>
  </si>
  <si>
    <t>-640121820</t>
  </si>
  <si>
    <t>https://podminky.urs.cz/item/CS_URS_2024_01/766682111</t>
  </si>
  <si>
    <t>72</t>
  </si>
  <si>
    <t>61181101</t>
  </si>
  <si>
    <t>zárubeň jednokřídlá obložková s dýhovaným povrchem tl stěny 60-150mm rozměru 600-900/1970mm</t>
  </si>
  <si>
    <t>2109622390</t>
  </si>
  <si>
    <t>73</t>
  </si>
  <si>
    <t>998763121</t>
  </si>
  <si>
    <t>Přesun hmot pro dřevostavby stanovený z hmotnosti přesunovaného materiálu vodorovná dopravní vzdálenost do 50 m ruční (bez užití mechanizace) v objektech výšky přes 6 do 12 m</t>
  </si>
  <si>
    <t>-1932079244</t>
  </si>
  <si>
    <t>https://podminky.urs.cz/item/CS_URS_2024_01/998763121</t>
  </si>
  <si>
    <t>765</t>
  </si>
  <si>
    <t>Krytina skládaná</t>
  </si>
  <si>
    <t>74</t>
  </si>
  <si>
    <t>765125302</t>
  </si>
  <si>
    <t>Montáž střešních doplňků krytiny betonové střešního výlezu plochy jednotlivě přes 0,25 m2</t>
  </si>
  <si>
    <t>-339214686</t>
  </si>
  <si>
    <t>https://podminky.urs.cz/item/CS_URS_2024_01/765125302</t>
  </si>
  <si>
    <t>75</t>
  </si>
  <si>
    <t>76511R</t>
  </si>
  <si>
    <t xml:space="preserve">NOVÉ VÝLEZOVÉ STŘEŠNÍ OKNO S TROJSKLEM  - ROZMĚR 660x1180 mm</t>
  </si>
  <si>
    <t>-1073336035</t>
  </si>
  <si>
    <t>76</t>
  </si>
  <si>
    <t>765121411</t>
  </si>
  <si>
    <t>Montáž krytiny betonové olemování prostupu těsnícím pásem</t>
  </si>
  <si>
    <t>771843259</t>
  </si>
  <si>
    <t>https://podminky.urs.cz/item/CS_URS_2024_01/765121411</t>
  </si>
  <si>
    <t>77</t>
  </si>
  <si>
    <t>59244011</t>
  </si>
  <si>
    <t>pás napojovací polyizobutylen na střešní prostupy š do 300mm</t>
  </si>
  <si>
    <t>949022732</t>
  </si>
  <si>
    <t>52,28*1,03 'Přepočtené koeficientem množství</t>
  </si>
  <si>
    <t>78</t>
  </si>
  <si>
    <t>765121503</t>
  </si>
  <si>
    <t>Montáž krytiny betonové Příplatek k cenám včetně připevňovacích prostředků za sklon přes 30 do 40°</t>
  </si>
  <si>
    <t>1948140302</t>
  </si>
  <si>
    <t>https://podminky.urs.cz/item/CS_URS_2024_01/765121503</t>
  </si>
  <si>
    <t>(0,78+1,18)*2*0,3*10+(0,78+1,4)*2*0,3*3</t>
  </si>
  <si>
    <t>79</t>
  </si>
  <si>
    <t>765121801</t>
  </si>
  <si>
    <t>Demontáž krytiny betonové na sucho, sklonu do 30° do suti</t>
  </si>
  <si>
    <t>653388548</t>
  </si>
  <si>
    <t>https://podminky.urs.cz/item/CS_URS_2024_01/765121801</t>
  </si>
  <si>
    <t>0,78*1,18*10+0,78*1,4*3</t>
  </si>
  <si>
    <t>12,48*1,1 'Přepočtené koeficientem množství</t>
  </si>
  <si>
    <t>80</t>
  </si>
  <si>
    <t>765121821</t>
  </si>
  <si>
    <t>Demontáž krytiny betonové Příplatek k cenám za sklon přes 30° do suti</t>
  </si>
  <si>
    <t>590698471</t>
  </si>
  <si>
    <t>https://podminky.urs.cz/item/CS_URS_2024_01/765121821</t>
  </si>
  <si>
    <t>81</t>
  </si>
  <si>
    <t>765192811</t>
  </si>
  <si>
    <t>Demontáž střešního výlezu jakékoliv plochy</t>
  </si>
  <si>
    <t>1631378852</t>
  </si>
  <si>
    <t>https://podminky.urs.cz/item/CS_URS_2024_01/765192811</t>
  </si>
  <si>
    <t>1+1</t>
  </si>
  <si>
    <t>82</t>
  </si>
  <si>
    <t>998765122</t>
  </si>
  <si>
    <t>Přesun hmot pro krytiny skládané stanovený z hmotnosti přesunovaného materiálu vodorovná dopravní vzdálenost do 50 m ruční (bez užití mechanizace) na objektech výšky přes 6 do 12 m</t>
  </si>
  <si>
    <t>-1594099752</t>
  </si>
  <si>
    <t>https://podminky.urs.cz/item/CS_URS_2024_01/998765122</t>
  </si>
  <si>
    <t>766</t>
  </si>
  <si>
    <t>Konstrukce truhlářské</t>
  </si>
  <si>
    <t>83</t>
  </si>
  <si>
    <t>766660171</t>
  </si>
  <si>
    <t>Montáž dveřních křídel dřevěných nebo plastových otevíravých do obložkové zárubně povrchově upravených jednokřídlových, šířky do 800 mm</t>
  </si>
  <si>
    <t>-139602431</t>
  </si>
  <si>
    <t>https://podminky.urs.cz/item/CS_URS_2024_01/766660171</t>
  </si>
  <si>
    <t>84</t>
  </si>
  <si>
    <t>61162002</t>
  </si>
  <si>
    <t>dveře jednokřídlé dřevotřískové povrch dýhovaný plné 800x1970-2100mm</t>
  </si>
  <si>
    <t>1204615776</t>
  </si>
  <si>
    <t>85</t>
  </si>
  <si>
    <t>766660172</t>
  </si>
  <si>
    <t>Montáž dveřních křídel dřevěných nebo plastových otevíravých do obložkové zárubně povrchově upravených jednokřídlových, šířky přes 800 mm</t>
  </si>
  <si>
    <t>1688482941</t>
  </si>
  <si>
    <t>https://podminky.urs.cz/item/CS_URS_2024_01/766660172</t>
  </si>
  <si>
    <t>1+1"učebna+kabinet</t>
  </si>
  <si>
    <t>86</t>
  </si>
  <si>
    <t>61162003</t>
  </si>
  <si>
    <t>dveře jednokřídlé dřevotřískové povrch dýhovaný plné 900x1970-2100mm</t>
  </si>
  <si>
    <t>-716503201</t>
  </si>
  <si>
    <t>87</t>
  </si>
  <si>
    <t>766671024</t>
  </si>
  <si>
    <t>Montáž střešních oken dřevěných nebo plastových kyvných, výklopných/kyvných s okenním rámem a lemováním, s plisovaným límcem, s napojením na krytinu do krytiny tvarované, rozměru 78 x 118 cm</t>
  </si>
  <si>
    <t>1657361797</t>
  </si>
  <si>
    <t>https://podminky.urs.cz/item/CS_URS_2024_01/766671024</t>
  </si>
  <si>
    <t>88</t>
  </si>
  <si>
    <t>61124763R</t>
  </si>
  <si>
    <t xml:space="preserve">NOVÁ STŘEŠNÍ OKNA S TROJSKLEM  - ROZMĚR 780x1180 mm _x000d_
HORNÍ OKNA S OVLÁDACÍ TYČÍ s Al LEMOVÁNÍM PRO OKNA OSAZENÁ DO SKUPINY_x000d_
MANUÁLNÍ OVLÁDANÍ  - HORNÍ VNITŘNÍ ZCELA ZATEMŇUJÍCÍ ROLETA - MANUÁLNÍ DŘEVĚNÉ JÁDRO S POLYURETANOVÝM NÁTĚREM, MANŽETA Z HYDROIZOLAČNÍ FÓLIE A PAROTĚSNÁ FÓLIE Ug = 0,62 W/m2K, DOPLNĚNÍ SDK V OSTĚNÍ</t>
  </si>
  <si>
    <t>-602875849</t>
  </si>
  <si>
    <t>89</t>
  </si>
  <si>
    <t>766671025</t>
  </si>
  <si>
    <t>Montáž střešních oken dřevěných nebo plastových kyvných, výklopných/kyvných s okenním rámem a lemováním, s plisovaným límcem, s napojením na krytinu do krytiny tvarované, rozměru 78 x 140 cm</t>
  </si>
  <si>
    <t>849889790</t>
  </si>
  <si>
    <t>https://podminky.urs.cz/item/CS_URS_2024_01/766671025</t>
  </si>
  <si>
    <t>90</t>
  </si>
  <si>
    <t>61124618R</t>
  </si>
  <si>
    <t xml:space="preserve">NOVÁ STŘEŠNÍ OKNA S TROJSKLEM  - ROZMĚR 780x1400 mm _x000d_
HORNÍ OKNA S OVLÁDACÍ TYČÍ s Al LEMOVÁNÍM PRO OKNA OSAZENÁ DO SKUPINY_x000d_
MANUÁLNÍ OVLÁDANÍ  - HORNÍ VNITŘNÍ ZCELA ZATEMŇUJÍCÍ ROLETA - MANUÁLNÍ DŘEVĚNÉ JÁDRO S POLYURETANOVÝM NÁTĚREM, MANŽETA Z HYDROIZOLAČNÍ FÓLIE A PAROTĚSNÁ FÓLIE Ug = 0,62 W/m2K, DOPLNĚNÍ SDK V OSTĚNÍ</t>
  </si>
  <si>
    <t>665833836</t>
  </si>
  <si>
    <t>91</t>
  </si>
  <si>
    <t>766673810</t>
  </si>
  <si>
    <t>Demontáž střešních oken na krytině vlnité a prejzové, sklonu do 30°</t>
  </si>
  <si>
    <t>131519846</t>
  </si>
  <si>
    <t>https://podminky.urs.cz/item/CS_URS_2024_01/766673810</t>
  </si>
  <si>
    <t>92</t>
  </si>
  <si>
    <t>766691914</t>
  </si>
  <si>
    <t>Ostatní práce vyvěšení nebo zavěšení křídel dřevěných dveřních, plochy do 2 m2</t>
  </si>
  <si>
    <t>1480836653</t>
  </si>
  <si>
    <t>https://podminky.urs.cz/item/CS_URS_2024_01/766691914</t>
  </si>
  <si>
    <t>93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</si>
  <si>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</si>
  <si>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</si>
  <si>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-1531832050</t>
  </si>
  <si>
    <t>https://podminky.urs.cz/item/CS_URS_2024_01/998766122</t>
  </si>
  <si>
    <t>771</t>
  </si>
  <si>
    <t>Podlahy z dlaždic</t>
  </si>
  <si>
    <t>94</t>
  </si>
  <si>
    <t>771111011</t>
  </si>
  <si>
    <t>Příprava podkladu před provedením dlažby vysátí podlah</t>
  </si>
  <si>
    <t>1114720845</t>
  </si>
  <si>
    <t>https://podminky.urs.cz/item/CS_URS_2024_01/771111011</t>
  </si>
  <si>
    <t>95</t>
  </si>
  <si>
    <t>771121011</t>
  </si>
  <si>
    <t>Příprava podkladu před provedením dlažby nátěr penetrační na podlahu</t>
  </si>
  <si>
    <t>-1778470880</t>
  </si>
  <si>
    <t>https://podminky.urs.cz/item/CS_URS_2024_01/771121011</t>
  </si>
  <si>
    <t>96</t>
  </si>
  <si>
    <t>771151016</t>
  </si>
  <si>
    <t>Příprava podkladu před provedením dlažby samonivelační stěrka min.pevnosti 20 MPa, tloušťky přes 12 do 15 mm</t>
  </si>
  <si>
    <t>2095836987</t>
  </si>
  <si>
    <t>https://podminky.urs.cz/item/CS_URS_2024_01/771151016</t>
  </si>
  <si>
    <t>97</t>
  </si>
  <si>
    <t>771474212</t>
  </si>
  <si>
    <t>Montáž soklů z dlaždic keramických lepených cementovým flexibilním rychletuhnoucím lepidlem rovných, výšky přes 65 do 90 mm</t>
  </si>
  <si>
    <t>-1098027966</t>
  </si>
  <si>
    <t>https://podminky.urs.cz/item/CS_URS_2024_01/771474212</t>
  </si>
  <si>
    <t>(2+2,1)*2</t>
  </si>
  <si>
    <t>98</t>
  </si>
  <si>
    <t>59761185</t>
  </si>
  <si>
    <t>sokl keramický mrazuvzdorný povrch hladký/matný tl do 10mm výšky přes 65 do 90mm</t>
  </si>
  <si>
    <t>456823894</t>
  </si>
  <si>
    <t>8,2*1,1 'Přepočtené koeficientem množství</t>
  </si>
  <si>
    <t>99</t>
  </si>
  <si>
    <t>771571810</t>
  </si>
  <si>
    <t>Demontáž podlah z dlaždic keramických kladených do malty</t>
  </si>
  <si>
    <t>-1835854914</t>
  </si>
  <si>
    <t>https://podminky.urs.cz/item/CS_URS_2024_01/771571810</t>
  </si>
  <si>
    <t>4,2" zádveří</t>
  </si>
  <si>
    <t>100</t>
  </si>
  <si>
    <t>771574433</t>
  </si>
  <si>
    <t>Montáž podlah z dlaždic keramických lepených cementovým flexibilním lepidlem reliéfních nebo z dekorů, tloušťky do 10 mm přes 2 do 4 ks/m2</t>
  </si>
  <si>
    <t>-2022164761</t>
  </si>
  <si>
    <t>https://podminky.urs.cz/item/CS_URS_2024_01/771574433</t>
  </si>
  <si>
    <t>101</t>
  </si>
  <si>
    <t>59761118</t>
  </si>
  <si>
    <t>dlažba keramická slinutá mrazuvzdorná R10/B povrch reliéfní/matný tl do 10mm přes 2 do 4ks/m2</t>
  </si>
  <si>
    <t>-416556820</t>
  </si>
  <si>
    <t>4,2*1,1 'Přepočtené koeficientem množství</t>
  </si>
  <si>
    <t>102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</si>
  <si>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</si>
  <si>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</si>
  <si>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1518904954</t>
  </si>
  <si>
    <t>https://podminky.urs.cz/item/CS_URS_2024_01/998771122</t>
  </si>
  <si>
    <t>776</t>
  </si>
  <si>
    <t>Podlahy povlakové</t>
  </si>
  <si>
    <t>103</t>
  </si>
  <si>
    <t>771151016R</t>
  </si>
  <si>
    <t>Příprava podkladu před provedením podlahy samonivelační stěrka min.pevnosti 20 MPa, tloušťky přes 12 do 15 mm</t>
  </si>
  <si>
    <t>1653096559</t>
  </si>
  <si>
    <t>10,1*2+104,67"učebna</t>
  </si>
  <si>
    <t>3,18*4,7" samotný kabinet</t>
  </si>
  <si>
    <t>104</t>
  </si>
  <si>
    <t>776111311</t>
  </si>
  <si>
    <t>Příprava podkladu povlakových podlah a stěn vysátí podlah</t>
  </si>
  <si>
    <t>1558506707</t>
  </si>
  <si>
    <t>https://podminky.urs.cz/item/CS_URS_2024_01/776111311</t>
  </si>
  <si>
    <t>105</t>
  </si>
  <si>
    <t>776121112</t>
  </si>
  <si>
    <t>Příprava podkladu povlakových podlah a stěn penetrace vodou ředitelná podlah</t>
  </si>
  <si>
    <t>-1433845468</t>
  </si>
  <si>
    <t>https://podminky.urs.cz/item/CS_URS_2024_01/776121112</t>
  </si>
  <si>
    <t>106</t>
  </si>
  <si>
    <t>776221121</t>
  </si>
  <si>
    <t>Montáž podlahovin z PVC lepením lepidlem pro elektrostaticky vodivé podlahoviny z pásů</t>
  </si>
  <si>
    <t>-587000499</t>
  </si>
  <si>
    <t>https://podminky.urs.cz/item/CS_URS_2024_01/776221121</t>
  </si>
  <si>
    <t>107</t>
  </si>
  <si>
    <t>60756142</t>
  </si>
  <si>
    <t>linoleum přírodní antistatické tl 2,5mm, hořlavost Cfl-s1, smykové tření µ &gt;=0,5, třída zátěže 34/43, odpor krytiny &gt;=10^9</t>
  </si>
  <si>
    <t>1745656020</t>
  </si>
  <si>
    <t>139,816*1,1 'Přepočtené koeficientem množství</t>
  </si>
  <si>
    <t>108</t>
  </si>
  <si>
    <t>776421111</t>
  </si>
  <si>
    <t>Montáž lišt obvodových lepených</t>
  </si>
  <si>
    <t>1301632640</t>
  </si>
  <si>
    <t>https://podminky.urs.cz/item/CS_URS_2024_01/776421111</t>
  </si>
  <si>
    <t>(2,3+4,6)*2*2+(11,44+11,62+2,7)*2"učebna</t>
  </si>
  <si>
    <t>" samotný kabinet" (4,7+3,18)*2</t>
  </si>
  <si>
    <t>109</t>
  </si>
  <si>
    <t>28411006</t>
  </si>
  <si>
    <t>lišta soklová PVC samolepící 15x50mm</t>
  </si>
  <si>
    <t>1452429198</t>
  </si>
  <si>
    <t>94,88*1,02 'Přepočtené koeficientem množství</t>
  </si>
  <si>
    <t>110</t>
  </si>
  <si>
    <t>776421711</t>
  </si>
  <si>
    <t>Montáž lišt vložení pásků z podlahoviny do lišt včetně nařezání</t>
  </si>
  <si>
    <t>-513458677</t>
  </si>
  <si>
    <t>https://podminky.urs.cz/item/CS_URS_2024_01/776421711</t>
  </si>
  <si>
    <t>111</t>
  </si>
  <si>
    <t>1473390734</t>
  </si>
  <si>
    <t>79,12</t>
  </si>
  <si>
    <t>94,88*0,1 'Přepočtené koeficientem množství</t>
  </si>
  <si>
    <t>112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</si>
  <si>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</si>
  <si>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</si>
  <si>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573205866</t>
  </si>
  <si>
    <t>https://podminky.urs.cz/item/CS_URS_2024_01/998776122</t>
  </si>
  <si>
    <t>781</t>
  </si>
  <si>
    <t>Dokončovací práce - obklady</t>
  </si>
  <si>
    <t>113</t>
  </si>
  <si>
    <t>781121011</t>
  </si>
  <si>
    <t>Příprava podkladu před provedením obkladu nátěr penetrační na stěnu</t>
  </si>
  <si>
    <t>876696745</t>
  </si>
  <si>
    <t>https://podminky.urs.cz/item/CS_URS_2024_01/781121011</t>
  </si>
  <si>
    <t>0,85*1,5</t>
  </si>
  <si>
    <t>114</t>
  </si>
  <si>
    <t>781472217</t>
  </si>
  <si>
    <t>Montáž keramických obkladů stěn lepených cementovým flexibilním lepidlem hladkých přes 12 do 19 ks/m2 - dvousložková epoxidová spárovací hmota</t>
  </si>
  <si>
    <t>1434959771</t>
  </si>
  <si>
    <t>https://podminky.urs.cz/item/CS_URS_2024_01/781472217</t>
  </si>
  <si>
    <t>115</t>
  </si>
  <si>
    <t>59761701</t>
  </si>
  <si>
    <t>obklad keramický nemrazuvzdorný povrch hladký/lesklý tl do 10mm přes 12 do 19ks/m2</t>
  </si>
  <si>
    <t>-599481203</t>
  </si>
  <si>
    <t>1,275*1,1 'Přepočtené koeficientem množství</t>
  </si>
  <si>
    <t>116</t>
  </si>
  <si>
    <t>781492211</t>
  </si>
  <si>
    <t>Obklad - dokončující práce montáž profilu lepeného flexibilním cementovým lepidlem rohového</t>
  </si>
  <si>
    <t>-823620171</t>
  </si>
  <si>
    <t>https://podminky.urs.cz/item/CS_URS_2024_01/781492211</t>
  </si>
  <si>
    <t>1,5*2</t>
  </si>
  <si>
    <t>117</t>
  </si>
  <si>
    <t>28342003</t>
  </si>
  <si>
    <t>lišta ukončovací z PVC 10mm</t>
  </si>
  <si>
    <t>-1304408654</t>
  </si>
  <si>
    <t>3*1,05 'Přepočtené koeficientem množství</t>
  </si>
  <si>
    <t>118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</si>
  <si>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</si>
  <si>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</si>
  <si>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-1701354581</t>
  </si>
  <si>
    <t>https://podminky.urs.cz/item/CS_URS_2024_01/998781122</t>
  </si>
  <si>
    <t>783</t>
  </si>
  <si>
    <t>Dokončovací práce - nátěry</t>
  </si>
  <si>
    <t>119</t>
  </si>
  <si>
    <t>783213121</t>
  </si>
  <si>
    <t>Preventivní napouštěcí nátěr tesařských prvků proti dřevokazným houbám, hmyzu a plísním zabudovaných do konstrukce dvojnásobný syntetický</t>
  </si>
  <si>
    <t>-1901188449</t>
  </si>
  <si>
    <t>https://podminky.urs.cz/item/CS_URS_2024_01/783213121</t>
  </si>
  <si>
    <t>" sloupek 14/14" 0,14*4*2,5*8</t>
  </si>
  <si>
    <t>"vaznice 15/15" 0,15*4*(11,75*2+5,65)</t>
  </si>
  <si>
    <t>"vazný trám 20/16" (0,2+0,16)*2*5,5*3*2</t>
  </si>
  <si>
    <t>" kleštiny 8/14"(0,08+0,14)*2*(4*2*3*2+6,5*2*3*2)</t>
  </si>
  <si>
    <t>"vzpěra 14/14"0,14*4*4*4*2</t>
  </si>
  <si>
    <t>24,19</t>
  </si>
  <si>
    <t>150*1,25 'Přepočtené koeficientem množství</t>
  </si>
  <si>
    <t>120</t>
  </si>
  <si>
    <t>783301303</t>
  </si>
  <si>
    <t>Příprava podkladu zámečnických konstrukcí před provedením nátěru odrezivění odrezovačem bezoplachovým</t>
  </si>
  <si>
    <t>-238471800</t>
  </si>
  <si>
    <t>https://podminky.urs.cz/item/CS_URS_2024_01/783301303</t>
  </si>
  <si>
    <t>"70"( 0,7+2*2)*2*0,5</t>
  </si>
  <si>
    <t>"80" (0,8+2*2)*(1+3)*0,5</t>
  </si>
  <si>
    <t>121</t>
  </si>
  <si>
    <t>783314203</t>
  </si>
  <si>
    <t>Základní antikorozní nátěr zámečnických konstrukcí jednonásobný syntetický samozákladující</t>
  </si>
  <si>
    <t>-814492784</t>
  </si>
  <si>
    <t>https://podminky.urs.cz/item/CS_URS_2024_01/783314203</t>
  </si>
  <si>
    <t>122</t>
  </si>
  <si>
    <t>783317105</t>
  </si>
  <si>
    <t>Krycí nátěr (email) zámečnických konstrukcí jednonásobný syntetický samozákladující</t>
  </si>
  <si>
    <t>-1724300455</t>
  </si>
  <si>
    <t>https://podminky.urs.cz/item/CS_URS_2024_01/783317105</t>
  </si>
  <si>
    <t>784</t>
  </si>
  <si>
    <t>Dokončovací práce - malby a tapety</t>
  </si>
  <si>
    <t>123</t>
  </si>
  <si>
    <t>763111717</t>
  </si>
  <si>
    <t>Příčka ze sádrokartonových desek ostatní konstrukce a práce na příčkách ze sádrokartonových desek základní penetrační nátěr (oboustranný)</t>
  </si>
  <si>
    <t>2143151133</t>
  </si>
  <si>
    <t>https://podminky.urs.cz/item/CS_URS_2024_01/763111717</t>
  </si>
  <si>
    <t>"příčka" (2,1*2,4-0,9*2)*2</t>
  </si>
  <si>
    <t>"původní sdk" 2*(11-3)+2*4,5-0,9*2</t>
  </si>
  <si>
    <t>"samotný kabinet" 6,2*2</t>
  </si>
  <si>
    <t>"původní sdk samotný kabinet" 4,7*2,6-0,9*2</t>
  </si>
  <si>
    <t>124</t>
  </si>
  <si>
    <t>763121714</t>
  </si>
  <si>
    <t>Stěna předsazená ze sádrokartonových desek ostatní konstrukce a práce na předsazených stěnách ze sádrokartonových desek základní penetrační nátěr</t>
  </si>
  <si>
    <t>-1558751477</t>
  </si>
  <si>
    <t>https://podminky.urs.cz/item/CS_URS_2024_01/763121714</t>
  </si>
  <si>
    <t>0,95*(4,5*2+11,75*2)"předstěna</t>
  </si>
  <si>
    <t>125</t>
  </si>
  <si>
    <t>763131714</t>
  </si>
  <si>
    <t>Podhled ze sádrokartonových desek ostatní práce a konstrukce na podhledech ze sádrokartonových desek základní penetrační nátěr</t>
  </si>
  <si>
    <t>-1309707763</t>
  </si>
  <si>
    <t>https://podminky.urs.cz/item/CS_URS_2024_01/763131714</t>
  </si>
  <si>
    <t>126</t>
  </si>
  <si>
    <t>784181121</t>
  </si>
  <si>
    <t>Penetrace podkladu jednonásobná hloubková akrylátová bezbarvá v místnostech výšky do 3,80 m</t>
  </si>
  <si>
    <t>-919945437</t>
  </si>
  <si>
    <t>https://podminky.urs.cz/item/CS_URS_2024_01/784181121</t>
  </si>
  <si>
    <t>"východ na schodiště" 2*6+2*7,5</t>
  </si>
  <si>
    <t>127</t>
  </si>
  <si>
    <t>784221101</t>
  </si>
  <si>
    <t>Malby z malířských směsí otěruvzdorných za sucha dvojnásobné, bílé za sucha otěruvzdorné dobře v místnostech výšky do 3,80 m</t>
  </si>
  <si>
    <t>80815726</t>
  </si>
  <si>
    <t>https://podminky.urs.cz/item/CS_URS_2024_01/784221101</t>
  </si>
  <si>
    <t>"sloupek, vaznice, pásky"0,2*4*(2,8*2+9*2)+0,15*4*1*8</t>
  </si>
  <si>
    <t>"vzpěra" 3,75*8*0,15*4</t>
  </si>
  <si>
    <t>"hambalk,spodní klešt"(0,4+0,2)*2*6,2*3+0,4*4*3,6*8</t>
  </si>
  <si>
    <t>"vaznice samotný kabinet"(0,25+0,35)*4,7</t>
  </si>
  <si>
    <t>"vazný trám samotný kabinet"(0,55+0,35)*4,7</t>
  </si>
  <si>
    <t>"samotný kabinet příčky 125mm" 6,2*2</t>
  </si>
  <si>
    <t>"malba stávající příčky uvnitř kabinetu samotného"2,6*4,7-0,9*2</t>
  </si>
  <si>
    <t>128</t>
  </si>
  <si>
    <t>784221103</t>
  </si>
  <si>
    <t>Malby z malířských směsí otěruvzdorných za sucha dvojnásobné, bílé za sucha otěruvzdorné dobře v místnostech výšky přes 3,80 do 5,00 m</t>
  </si>
  <si>
    <t>-1575898819</t>
  </si>
  <si>
    <t>https://podminky.urs.cz/item/CS_URS_2024_01/784221103</t>
  </si>
  <si>
    <t>96,7-(6,2*2+4,7*2,6-0,9*2)" příčka</t>
  </si>
  <si>
    <t>34,87" předsazená</t>
  </si>
  <si>
    <t>181,655-3,65*4,7" podhledy</t>
  </si>
  <si>
    <t>27" penetrace zdi</t>
  </si>
  <si>
    <t>B - Elektroinstalace</t>
  </si>
  <si>
    <t>HSV - HSV</t>
  </si>
  <si>
    <t>Sl1 - Slaboproud</t>
  </si>
  <si>
    <t>Sl2 - Silnoproud</t>
  </si>
  <si>
    <t>Sl3 - Svítidla</t>
  </si>
  <si>
    <t>Sl4 - Spínače, zásuvky, přístroje</t>
  </si>
  <si>
    <t>Sl5 - Rozvaděče</t>
  </si>
  <si>
    <t>Sl6 - Přípomocné práce</t>
  </si>
  <si>
    <t>Sl7 - Práce v HZS, doprava</t>
  </si>
  <si>
    <t>Sl1</t>
  </si>
  <si>
    <t>Slaboproud</t>
  </si>
  <si>
    <t>Pol1</t>
  </si>
  <si>
    <t>kabel UTP 5e</t>
  </si>
  <si>
    <t>Pol2</t>
  </si>
  <si>
    <t>zásuvka 1xRJ45 5e</t>
  </si>
  <si>
    <t>Pol3</t>
  </si>
  <si>
    <t>zásuvka 2xRJ45 5e</t>
  </si>
  <si>
    <t>Pol4</t>
  </si>
  <si>
    <t>PVC lišta vkládací</t>
  </si>
  <si>
    <t>Pol5</t>
  </si>
  <si>
    <t>kabel SYKFY 3x2x0,5</t>
  </si>
  <si>
    <t>Pol6</t>
  </si>
  <si>
    <t>trubka PVC instalační</t>
  </si>
  <si>
    <t>Pol7</t>
  </si>
  <si>
    <t>instalační krabice do SDK 193x153x72</t>
  </si>
  <si>
    <t>Pol8</t>
  </si>
  <si>
    <t>kabel SYKFY 15x2x0,5</t>
  </si>
  <si>
    <t>Pol9</t>
  </si>
  <si>
    <t>krabice instalační s ochranným kontaktem</t>
  </si>
  <si>
    <t>Sl2</t>
  </si>
  <si>
    <t>Silnoproud</t>
  </si>
  <si>
    <t>Pol10</t>
  </si>
  <si>
    <t>kabel CYKY J 5x6</t>
  </si>
  <si>
    <t>Pol12</t>
  </si>
  <si>
    <t>kabel CYKY - J 5x1,5</t>
  </si>
  <si>
    <t>Pol8_1</t>
  </si>
  <si>
    <t>kabel CYKY- J 3x2,5</t>
  </si>
  <si>
    <t>Pol13_1</t>
  </si>
  <si>
    <t>kabel CYKY - O 3x1,5</t>
  </si>
  <si>
    <t>Pol13</t>
  </si>
  <si>
    <t>kabel CYKY- J 3x1,5</t>
  </si>
  <si>
    <t>Pol15</t>
  </si>
  <si>
    <t>vodič CY 10mm</t>
  </si>
  <si>
    <t>Pol17</t>
  </si>
  <si>
    <t>Pol18</t>
  </si>
  <si>
    <t>krabice instalační do SDK trojnásobná, hloubka 50mm</t>
  </si>
  <si>
    <t>Pol19</t>
  </si>
  <si>
    <t>krabice instalační do SDK jednonásobná, hloubka 50mm</t>
  </si>
  <si>
    <t>Pol20</t>
  </si>
  <si>
    <t>krabice instalační do SDK dvojnásobná, hloubka 50mm</t>
  </si>
  <si>
    <t>Pol21</t>
  </si>
  <si>
    <t>krabice instalační KU68/2 1901</t>
  </si>
  <si>
    <t>Pol7_1</t>
  </si>
  <si>
    <t>kabelový žlab s integrovanou spojkou, délka 2m</t>
  </si>
  <si>
    <t>502141480</t>
  </si>
  <si>
    <t>Pol23</t>
  </si>
  <si>
    <t>nerezová závitová tyč pr.8mm, délka 2m</t>
  </si>
  <si>
    <t>Pol24</t>
  </si>
  <si>
    <t>nerezový závěs pro zavěšení žlabu pod strop</t>
  </si>
  <si>
    <t>Pol25</t>
  </si>
  <si>
    <t>protipožární ucpávka</t>
  </si>
  <si>
    <t>Sl3</t>
  </si>
  <si>
    <t>Svítidla</t>
  </si>
  <si>
    <t>Pol26</t>
  </si>
  <si>
    <t>MODUS LLL4000RM2KV4ND, závěsné/přisazené LED svítidlo, leštěná ALDP mřížka, IP20, 37W, 4300lm, Ra80, 4000K, ŠHV 1210x238x52</t>
  </si>
  <si>
    <t>16+3</t>
  </si>
  <si>
    <t>Pol27</t>
  </si>
  <si>
    <t>typ dle knihy svítidel,MODUS EXIT 2W LED, OZN/ETE/2W/B/1/SE/AT/WH, nouzové</t>
  </si>
  <si>
    <t>Sl4</t>
  </si>
  <si>
    <t>Spínače, zásuvky, přístroje</t>
  </si>
  <si>
    <t>Pol28</t>
  </si>
  <si>
    <t>zásuvka 230V/16A, IP20, krytky na dutinkách</t>
  </si>
  <si>
    <t>Pol31</t>
  </si>
  <si>
    <t>vypínač jednopólový</t>
  </si>
  <si>
    <t>Pol33</t>
  </si>
  <si>
    <t>vypínač střídavý</t>
  </si>
  <si>
    <t>Pol37</t>
  </si>
  <si>
    <t>vypínač sériový</t>
  </si>
  <si>
    <t>Pol39</t>
  </si>
  <si>
    <t>rámeček trojnásobný bílý</t>
  </si>
  <si>
    <t>Pol40</t>
  </si>
  <si>
    <t>rámeček jednonásobný bílý</t>
  </si>
  <si>
    <t>Pol41</t>
  </si>
  <si>
    <t>rámeček dvojnásobný bílý</t>
  </si>
  <si>
    <t>Pol42</t>
  </si>
  <si>
    <t>krytka vypínač č.1</t>
  </si>
  <si>
    <t>Pol43</t>
  </si>
  <si>
    <t>krytka vypínač č.6</t>
  </si>
  <si>
    <t>Pol44</t>
  </si>
  <si>
    <t>krytka vypínač č.5</t>
  </si>
  <si>
    <t>Sl5</t>
  </si>
  <si>
    <t>Rozvaděče</t>
  </si>
  <si>
    <t>Pol45</t>
  </si>
  <si>
    <t>rozvaděč vyzbrojený dle výkresové dok.</t>
  </si>
  <si>
    <t>Pol46</t>
  </si>
  <si>
    <t>dovyzbrojení a úprava stávajícího rozvaděče</t>
  </si>
  <si>
    <t>Sl6</t>
  </si>
  <si>
    <t>Přípomocné práce</t>
  </si>
  <si>
    <t>6_1R</t>
  </si>
  <si>
    <t>Drážka v omítce a zdivu 30x30 mm</t>
  </si>
  <si>
    <t>1840579248</t>
  </si>
  <si>
    <t>6_3R</t>
  </si>
  <si>
    <t>Průraz zdivem do 20 cm, prům. 30 mm</t>
  </si>
  <si>
    <t>1332627824</t>
  </si>
  <si>
    <t>6_7R</t>
  </si>
  <si>
    <t>Vysekání kapsy pro krabici KU68/2</t>
  </si>
  <si>
    <t>400993119</t>
  </si>
  <si>
    <t>6_10R</t>
  </si>
  <si>
    <t>Drobný instalační materiál (vruty, hmoždinky, sádra, tmely, lepidla apod.)</t>
  </si>
  <si>
    <t>%</t>
  </si>
  <si>
    <t>-719489054</t>
  </si>
  <si>
    <t>6_11R</t>
  </si>
  <si>
    <t xml:space="preserve">Přesun hmot 1% </t>
  </si>
  <si>
    <t>-1236167219</t>
  </si>
  <si>
    <t>Sl7</t>
  </si>
  <si>
    <t>Práce v HZS, doprava</t>
  </si>
  <si>
    <t>7_1R</t>
  </si>
  <si>
    <t>Přeložení slaboproudého vedení v kabinetu 3</t>
  </si>
  <si>
    <t>-916779135</t>
  </si>
  <si>
    <t>7_2R</t>
  </si>
  <si>
    <t>Přemístění detektoru PIR v učebně</t>
  </si>
  <si>
    <t>1030241201</t>
  </si>
  <si>
    <t>7_3R</t>
  </si>
  <si>
    <t>Demontáž nepotřebné elektroinstalace</t>
  </si>
  <si>
    <t>-287341417</t>
  </si>
  <si>
    <t>7_4R</t>
  </si>
  <si>
    <t>Zkoušení okruhů</t>
  </si>
  <si>
    <t>1982952292</t>
  </si>
  <si>
    <t>7_5R</t>
  </si>
  <si>
    <t>Výchozí revize NN</t>
  </si>
  <si>
    <t>1515556213</t>
  </si>
  <si>
    <t>7_6R</t>
  </si>
  <si>
    <t>Dokumentace skutečného provedení</t>
  </si>
  <si>
    <t>-248095618</t>
  </si>
  <si>
    <t>L - Úpravy WC - v 2.NP</t>
  </si>
  <si>
    <t>Lb - Bourací práce</t>
  </si>
  <si>
    <t xml:space="preserve">    741 - Elektroinstalace - silnoproud</t>
  </si>
  <si>
    <t>962031023</t>
  </si>
  <si>
    <t>Bourání příček nebo přizdívek z cihel děrovaných broušených, tl. přes 100 do 150 mm</t>
  </si>
  <si>
    <t>687726268</t>
  </si>
  <si>
    <t>https://podminky.urs.cz/item/CS_URS_2024_01/962031023</t>
  </si>
  <si>
    <t>3*(1,925+4,425)-0,7*2+3*(3,55+1+2,6+2,75+1,8+2,9)</t>
  </si>
  <si>
    <t>2,5*(2,945*2+1,5*2*2)+2,5*1,76</t>
  </si>
  <si>
    <t>968072455</t>
  </si>
  <si>
    <t>Vybourání kovových rámů oken s křídly, dveřních zárubní, vrat, stěn, ostění nebo obkladů dveřních zárubní, plochy do 2 m2</t>
  </si>
  <si>
    <t>-1919269853</t>
  </si>
  <si>
    <t>https://podminky.urs.cz/item/CS_URS_2024_01/968072455</t>
  </si>
  <si>
    <t>"60"(6+6)*0,6*2</t>
  </si>
  <si>
    <t>"70"(1+1)*0,7*2</t>
  </si>
  <si>
    <t>977151121</t>
  </si>
  <si>
    <t>Jádrové vrty diamantovými korunkami do stavebních materiálů (železobetonu, betonu, cihel, obkladů, dlažeb, kamene) průměru přes 110 do 120 mm</t>
  </si>
  <si>
    <t>-1817589611</t>
  </si>
  <si>
    <t>https://podminky.urs.cz/item/CS_URS_2024_01/977151121</t>
  </si>
  <si>
    <t>0,6" pro ventilátor</t>
  </si>
  <si>
    <t>-733622084</t>
  </si>
  <si>
    <t>-799247669</t>
  </si>
  <si>
    <t>26,173*10 'Přepočtené koeficientem množství</t>
  </si>
  <si>
    <t>-1966036822</t>
  </si>
  <si>
    <t>-456165784</t>
  </si>
  <si>
    <t>1702440658</t>
  </si>
  <si>
    <t>508920157</t>
  </si>
  <si>
    <t>10,513+0,015</t>
  </si>
  <si>
    <t>997013867</t>
  </si>
  <si>
    <t>Poplatek za uložení stavebního odpadu na recyklační skládce (skládkovné) z tašek a keramických výrobků zatříděného do Katalogu odpadů pod kódem 17 01 03</t>
  </si>
  <si>
    <t>-44901277</t>
  </si>
  <si>
    <t>https://podminky.urs.cz/item/CS_URS_2024_01/997013867</t>
  </si>
  <si>
    <t>0,717+4,37+8,223</t>
  </si>
  <si>
    <t>725110814</t>
  </si>
  <si>
    <t>Demontáž klozetů kombi</t>
  </si>
  <si>
    <t>-2070845897</t>
  </si>
  <si>
    <t>https://podminky.urs.cz/item/CS_URS_2024_01/725110814</t>
  </si>
  <si>
    <t>6+3</t>
  </si>
  <si>
    <t>725130811</t>
  </si>
  <si>
    <t>Demontáž pisoárových stání s nádrží jednodílných</t>
  </si>
  <si>
    <t>489278596</t>
  </si>
  <si>
    <t>https://podminky.urs.cz/item/CS_URS_2024_01/725130811</t>
  </si>
  <si>
    <t>725210821</t>
  </si>
  <si>
    <t>Demontáž umyvadel bez výtokových armatur umyvadel</t>
  </si>
  <si>
    <t>1880344426</t>
  </si>
  <si>
    <t>https://podminky.urs.cz/item/CS_URS_2024_01/725210821</t>
  </si>
  <si>
    <t>5+5</t>
  </si>
  <si>
    <t>725240811</t>
  </si>
  <si>
    <t>Demontáž sprchových kabin a vaniček bez výtokových armatur kabin</t>
  </si>
  <si>
    <t>-1365641128</t>
  </si>
  <si>
    <t>https://podminky.urs.cz/item/CS_URS_2024_01/725240811</t>
  </si>
  <si>
    <t>725330820</t>
  </si>
  <si>
    <t>Demontáž výlevek bez výtokových armatur a bez nádrže a splachovacího potrubí diturvitových</t>
  </si>
  <si>
    <t>-1580017164</t>
  </si>
  <si>
    <t>https://podminky.urs.cz/item/CS_URS_2024_01/725330820</t>
  </si>
  <si>
    <t>725820801</t>
  </si>
  <si>
    <t>Demontáž baterií nástěnných do G 3/4</t>
  </si>
  <si>
    <t>2018771733</t>
  </si>
  <si>
    <t>https://podminky.urs.cz/item/CS_URS_2024_01/725820801</t>
  </si>
  <si>
    <t>1"výlevka</t>
  </si>
  <si>
    <t>725820802</t>
  </si>
  <si>
    <t>Demontáž baterií stojánkových do 1 otvoru</t>
  </si>
  <si>
    <t>1823308227</t>
  </si>
  <si>
    <t>https://podminky.urs.cz/item/CS_URS_2024_01/725820802</t>
  </si>
  <si>
    <t>725840850</t>
  </si>
  <si>
    <t>Demontáž baterií sprchových diferenciálních do G 3/4 x 1</t>
  </si>
  <si>
    <t>274399880</t>
  </si>
  <si>
    <t>https://podminky.urs.cz/item/CS_URS_2024_01/725840850</t>
  </si>
  <si>
    <t>7259R</t>
  </si>
  <si>
    <t xml:space="preserve">Demontáž stávajících rozvodů vody a kanalizace </t>
  </si>
  <si>
    <t>2129157953</t>
  </si>
  <si>
    <t>741</t>
  </si>
  <si>
    <t>Elektroinstalace - silnoproud</t>
  </si>
  <si>
    <t>741371853</t>
  </si>
  <si>
    <t>Demontáž svítidel bez zachování funkčnosti (do suti) interiérových se standardní paticí (E27, T5, GU10) nebo integrovaným zdrojem LED vestavných, ploše přes 0,09 do 0,36 m2</t>
  </si>
  <si>
    <t>-1367472499</t>
  </si>
  <si>
    <t>https://podminky.urs.cz/item/CS_URS_2024_01/741371853</t>
  </si>
  <si>
    <t>6+6</t>
  </si>
  <si>
    <t>763135811</t>
  </si>
  <si>
    <t>Demontáž podhledu sádrokartonového kazetového na zavěšeném na roštu viditelném</t>
  </si>
  <si>
    <t>-1048187071</t>
  </si>
  <si>
    <t>https://podminky.urs.cz/item/CS_URS_2024_01/763135811</t>
  </si>
  <si>
    <t>4,425*4,975+4,975*1,68</t>
  </si>
  <si>
    <t>2,7*4,97+1,76*4,97</t>
  </si>
  <si>
    <t>-1884568390</t>
  </si>
  <si>
    <t>"60"6+6</t>
  </si>
  <si>
    <t>"70"1+1</t>
  </si>
  <si>
    <t>"80"4</t>
  </si>
  <si>
    <t>220083309</t>
  </si>
  <si>
    <t>781471810</t>
  </si>
  <si>
    <t>Demontáž obkladů z dlaždic keramických kladených do malty</t>
  </si>
  <si>
    <t>186433695</t>
  </si>
  <si>
    <t>https://podminky.urs.cz/item/CS_URS_2024_01/781471810</t>
  </si>
  <si>
    <t>(4,425+1,925+2,945+4,425+2,945*2)*2+(1,675*2+4,65)*1,8</t>
  </si>
  <si>
    <t>(4,97+4,65+2,2)*2*2</t>
  </si>
  <si>
    <t>Lc - Nové úpravy</t>
  </si>
  <si>
    <t xml:space="preserve">    3 - Svislé a kompletní konstrukce</t>
  </si>
  <si>
    <t xml:space="preserve">    726 - Zdravotechnika - předstěnové instalace</t>
  </si>
  <si>
    <t>Svislé a kompletní konstrukce</t>
  </si>
  <si>
    <t>317151102</t>
  </si>
  <si>
    <t>Překlady ploché vápenopískové výšky překladu 123 mm, osazené do tenkého maltového lože, šířky 115 mm, délky 1000 mm</t>
  </si>
  <si>
    <t>-668878389</t>
  </si>
  <si>
    <t>https://podminky.urs.cz/item/CS_URS_2024_01/317151102</t>
  </si>
  <si>
    <t>2"6/197</t>
  </si>
  <si>
    <t>317151104</t>
  </si>
  <si>
    <t>Překlady ploché vápenopískové výšky překladu 123 mm, osazené do tenkého maltového lože, šířky 115 mm, délky 1250 mm</t>
  </si>
  <si>
    <t>-2082379590</t>
  </si>
  <si>
    <t>https://podminky.urs.cz/item/CS_URS_2024_01/317151104</t>
  </si>
  <si>
    <t>1"70/197</t>
  </si>
  <si>
    <t>342244211</t>
  </si>
  <si>
    <t>Příčky jednoduché z cihel děrovaných broušených, na tenkovrstvou maltu, pevnost cihel do P15, tl. příčky 115 mm</t>
  </si>
  <si>
    <t>-345908572</t>
  </si>
  <si>
    <t>https://podminky.urs.cz/item/CS_URS_2024_01/342244211</t>
  </si>
  <si>
    <t>(2,75+4,97+0,3)*3-0,6*2*2</t>
  </si>
  <si>
    <t>(2,105+4,425)*3-0,7*2</t>
  </si>
  <si>
    <t>Vnitřní úprava kolem dveří na chodbě</t>
  </si>
  <si>
    <t>-640434131</t>
  </si>
  <si>
    <t>2+2</t>
  </si>
  <si>
    <t>612131100</t>
  </si>
  <si>
    <t>Podkladní a spojovací vrstva vnitřních omítaných ploch vápenný postřik nanášený ručně celoplošně stěn</t>
  </si>
  <si>
    <t>1054888091</t>
  </si>
  <si>
    <t>https://podminky.urs.cz/item/CS_URS_2024_01/612131100</t>
  </si>
  <si>
    <t>((2,75+4,97+0,3)*3-0,6*2*2)*2</t>
  </si>
  <si>
    <t>((2,105+4,425)*3-0,7*2)*2</t>
  </si>
  <si>
    <t>1041298673</t>
  </si>
  <si>
    <t>238,26*0,15</t>
  </si>
  <si>
    <t>612181001</t>
  </si>
  <si>
    <t>Sádrová stěrka vnitřních povrchů tloušťky do 3 mm bez penetrace, včetně následného přebroušení svislých konstrukcí stěn v podlaží i na schodišti</t>
  </si>
  <si>
    <t>1397894235</t>
  </si>
  <si>
    <t>https://podminky.urs.cz/item/CS_URS_2024_01/612181001</t>
  </si>
  <si>
    <t>(2,105+3,485+0,89+0,025+1,69+4,97+(1,55*2+1,275+0,05)+2,75)*2*3</t>
  </si>
  <si>
    <t>(4,97+3,18+1,325+3,005+1,855+1,605+1,32+2,11)*2*3</t>
  </si>
  <si>
    <t>612321121</t>
  </si>
  <si>
    <t>Omítka vápenocementová vnitřních ploch nanášená ručně jednovrstvá, tloušťky do 10 mm hladká svislých konstrukcí stěn</t>
  </si>
  <si>
    <t>1754727838</t>
  </si>
  <si>
    <t>https://podminky.urs.cz/item/CS_URS_2024_01/612321121</t>
  </si>
  <si>
    <t>612325112</t>
  </si>
  <si>
    <t>Vápenocementová omítka rýh hladká ve stěnách, šířky rýhy přes 150 do 300 mm</t>
  </si>
  <si>
    <t>-121229920</t>
  </si>
  <si>
    <t>https://podminky.urs.cz/item/CS_URS_2024_01/612325112</t>
  </si>
  <si>
    <t>(4*3+6*2,5+6*3+1*2,5)*0,25" po vybouraných příčkách</t>
  </si>
  <si>
    <t>631312141</t>
  </si>
  <si>
    <t>Doplnění dosavadních mazanin prostým betonem s dodáním hmot, bez potěru, plochy jednotlivě rýh v dosavadních mazaninách</t>
  </si>
  <si>
    <t>-2089223263</t>
  </si>
  <si>
    <t>https://podminky.urs.cz/item/CS_URS_2024_01/631312141</t>
  </si>
  <si>
    <t>((1,925+4,425)+(3,55+1+2,6+2,75+1,8+2,9))*0,25*0,15</t>
  </si>
  <si>
    <t>((2,945*2+1,5*2*2)+1,76)*0,25*0,15</t>
  </si>
  <si>
    <t>642942111</t>
  </si>
  <si>
    <t>Osazování zárubní nebo rámů kovových dveřních lisovaných nebo z úhelníků bez dveřních křídel na cementovou maltu, plochy otvoru do 2,5 m2</t>
  </si>
  <si>
    <t>-1659355016</t>
  </si>
  <si>
    <t>https://podminky.urs.cz/item/CS_URS_2024_01/642942111</t>
  </si>
  <si>
    <t>55331485</t>
  </si>
  <si>
    <t>zárubeň jednokřídlá ocelová pro zdění tl stěny 110-150mm rozměru 600/1970, 2100mm</t>
  </si>
  <si>
    <t>-936658215</t>
  </si>
  <si>
    <t>55331486</t>
  </si>
  <si>
    <t>zárubeň jednokřídlá ocelová pro zdění tl stěny 110-150mm rozměru 700/1970, 2100mm</t>
  </si>
  <si>
    <t>375555636</t>
  </si>
  <si>
    <t>6_21R</t>
  </si>
  <si>
    <t>Úprava vnější fasády po osazení okna</t>
  </si>
  <si>
    <t>1448393718</t>
  </si>
  <si>
    <t>949101111</t>
  </si>
  <si>
    <t>Lešení pomocné pracovní pro objekty pozemních staveb pro zatížení do 150 kg/m2, o výšce lešeňové podlahy do 1,9 m</t>
  </si>
  <si>
    <t>-1622307571</t>
  </si>
  <si>
    <t>https://podminky.urs.cz/item/CS_URS_2024_01/949101111</t>
  </si>
  <si>
    <t>7,58+12,17+1,93+8,58</t>
  </si>
  <si>
    <t>3,29+9,46+3,98+3,01+2,41</t>
  </si>
  <si>
    <t>87353941</t>
  </si>
  <si>
    <t>52,41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</si>
  <si>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</si>
  <si>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</si>
  <si>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-348311350</t>
  </si>
  <si>
    <t>https://podminky.urs.cz/item/CS_URS_2024_01/998011008</t>
  </si>
  <si>
    <t>721011R</t>
  </si>
  <si>
    <t>Nové rozvody vodovod a kanalizace</t>
  </si>
  <si>
    <t>Kč</t>
  </si>
  <si>
    <t>-1659541354</t>
  </si>
  <si>
    <t>725112022</t>
  </si>
  <si>
    <t>Zařízení záchodů klozety keramické závěsné na nosné stěny s hlubokým splachováním odpad vodorovný</t>
  </si>
  <si>
    <t>166523341</t>
  </si>
  <si>
    <t>https://podminky.urs.cz/item/CS_URS_2024_01/725112022</t>
  </si>
  <si>
    <t>7+5</t>
  </si>
  <si>
    <t>725121011</t>
  </si>
  <si>
    <t>Pisoárové záchodky splachovače automatické s montážní krabicí skupinové</t>
  </si>
  <si>
    <t>-1293543701</t>
  </si>
  <si>
    <t>https://podminky.urs.cz/item/CS_URS_2024_01/725121011</t>
  </si>
  <si>
    <t>4+1</t>
  </si>
  <si>
    <t>-1224631558</t>
  </si>
  <si>
    <t>6+4</t>
  </si>
  <si>
    <t>725291652</t>
  </si>
  <si>
    <t>Montáž doplňků zařízení koupelen a záchodů dávkovače tekutého mýdla</t>
  </si>
  <si>
    <t>1974895558</t>
  </si>
  <si>
    <t>https://podminky.urs.cz/item/CS_URS_2024_01/725291652</t>
  </si>
  <si>
    <t>4+3</t>
  </si>
  <si>
    <t>55431097</t>
  </si>
  <si>
    <t>dávkovač tekutého mýdla 1,2L</t>
  </si>
  <si>
    <t>1361610789</t>
  </si>
  <si>
    <t>725291653</t>
  </si>
  <si>
    <t>Montáž doplňků zařízení koupelen a záchodů zásobníku toaletních papírů</t>
  </si>
  <si>
    <t>-1544800479</t>
  </si>
  <si>
    <t>https://podminky.urs.cz/item/CS_URS_2024_01/725291653</t>
  </si>
  <si>
    <t>7,000+5</t>
  </si>
  <si>
    <t>55431091</t>
  </si>
  <si>
    <t>zásobník toaletních papírů nerez D 220mm</t>
  </si>
  <si>
    <t>253676860</t>
  </si>
  <si>
    <t>725291654</t>
  </si>
  <si>
    <t>Montáž doplňků zařízení koupelen a záchodů zásobníku papírových ručníků</t>
  </si>
  <si>
    <t>-1185537323</t>
  </si>
  <si>
    <t>https://podminky.urs.cz/item/CS_URS_2024_01/725291654</t>
  </si>
  <si>
    <t>2+3</t>
  </si>
  <si>
    <t>55431084</t>
  </si>
  <si>
    <t>zásobník papírových ručníků skládaných nerezové provedení</t>
  </si>
  <si>
    <t>925818982</t>
  </si>
  <si>
    <t>725291664</t>
  </si>
  <si>
    <t>Montáž doplňků zařízení koupelen a záchodů štětky závěsné</t>
  </si>
  <si>
    <t>-311782347</t>
  </si>
  <si>
    <t>https://podminky.urs.cz/item/CS_URS_2024_01/725291664</t>
  </si>
  <si>
    <t>55779013</t>
  </si>
  <si>
    <t>štětka na WC závěsná nebo na podlahu kartáč nylon nerezové záchytné pouzdro mat</t>
  </si>
  <si>
    <t>-1976507282</t>
  </si>
  <si>
    <t>55431083</t>
  </si>
  <si>
    <t>koš odpadkový drátěný závěsný komaxit 350x290x190mm</t>
  </si>
  <si>
    <t>-608968168</t>
  </si>
  <si>
    <t>1+2</t>
  </si>
  <si>
    <t>725_1R</t>
  </si>
  <si>
    <t>nášlapný koš chromový 5l</t>
  </si>
  <si>
    <t>1320112173</t>
  </si>
  <si>
    <t>725331111</t>
  </si>
  <si>
    <t>Výlevky bez výtokových armatur a splachovací nádrže keramické se sklopnou plastovou mřížkou 425 mm</t>
  </si>
  <si>
    <t>1666693006</t>
  </si>
  <si>
    <t>https://podminky.urs.cz/item/CS_URS_2024_01/725331111</t>
  </si>
  <si>
    <t>-45468909</t>
  </si>
  <si>
    <t>10,000*2</t>
  </si>
  <si>
    <t>725821312</t>
  </si>
  <si>
    <t>Baterie dřezové nástěnné pákové s otáčivým kulatým ústím a délkou ramínka 300 mm</t>
  </si>
  <si>
    <t>814616629</t>
  </si>
  <si>
    <t>https://podminky.urs.cz/item/CS_URS_2024_01/725821312</t>
  </si>
  <si>
    <t>725822613</t>
  </si>
  <si>
    <t>Baterie umyvadlové stojánkové pákové s výpustí - s maximálním průtokem vody 6 litrů/min</t>
  </si>
  <si>
    <t>992465293</t>
  </si>
  <si>
    <t>https://podminky.urs.cz/item/CS_URS_2024_01/725822613</t>
  </si>
  <si>
    <t>998725111</t>
  </si>
  <si>
    <t>Přesun hmot pro zařizovací předměty stanovený z hmotnosti přesunovaného materiálu vodorovná dopravní vzdálenost do 50 m s omezením mechanizace v objektech výšky do 6 m</t>
  </si>
  <si>
    <t>-816435374</t>
  </si>
  <si>
    <t>https://podminky.urs.cz/item/CS_URS_2024_01/998725111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</si>
  <si>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</si>
  <si>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</si>
  <si>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</si>
  <si>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</si>
  <si>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-1951217547</t>
  </si>
  <si>
    <t>https://podminky.urs.cz/item/CS_URS_2024_01/726111031</t>
  </si>
  <si>
    <t>998726121</t>
  </si>
  <si>
    <t>Přesun hmot pro instalační prefabrikáty stanovený z hmotnosti přesunovaného materiálu vodorovná dopravní vzdálenost do 50 m s omezením mechanizace v objektech výšky do 6 m</t>
  </si>
  <si>
    <t>1212481949</t>
  </si>
  <si>
    <t>https://podminky.urs.cz/item/CS_URS_2024_01/998726121</t>
  </si>
  <si>
    <t>741_1R</t>
  </si>
  <si>
    <t>Nové rozvody silnoproudů - vč. osazení zásuvek, vypínačů</t>
  </si>
  <si>
    <t>-1595732397</t>
  </si>
  <si>
    <t>741372062</t>
  </si>
  <si>
    <t>Montáž svítidel s integrovaným zdrojem LED se zapojením vodičů interiérových přisazených stropních hranatých nebo kruhových, plochy přes 0,09 do 0,36 m2</t>
  </si>
  <si>
    <t>933813837</t>
  </si>
  <si>
    <t>https://podminky.urs.cz/item/CS_URS_2024_01/741372062</t>
  </si>
  <si>
    <t>34825006</t>
  </si>
  <si>
    <t>svítidlo interiérové přisazené obdélníkové/čtvercové přes 0,09 do 0,36m2 1900-4000lm</t>
  </si>
  <si>
    <t>-248263097</t>
  </si>
  <si>
    <t>741372077</t>
  </si>
  <si>
    <t>Montáž svítidel s integrovaným zdrojem LED se zapojením vodičů interiérových přisazených stropních hranatých nebo kruhových s pohybovým čidlem přes 0,09 do 0,36 m2</t>
  </si>
  <si>
    <t>-1708816760</t>
  </si>
  <si>
    <t>https://podminky.urs.cz/item/CS_URS_2024_01/741372077</t>
  </si>
  <si>
    <t>"dívky"1</t>
  </si>
  <si>
    <t>"hoši" 2</t>
  </si>
  <si>
    <t>34825055</t>
  </si>
  <si>
    <t>svítidlo LED interiérové stropní přisazené kruhové D 300-450mm 1200-1900lm s pohybovým čidlem</t>
  </si>
  <si>
    <t>347437423</t>
  </si>
  <si>
    <t>751111012</t>
  </si>
  <si>
    <t>Montáž ventilátoru axiálního nízkotlakého nástěnného základního, průměru přes 100 do 200 mm</t>
  </si>
  <si>
    <t>-1075159539</t>
  </si>
  <si>
    <t>https://podminky.urs.cz/item/CS_URS_2024_01/751111012</t>
  </si>
  <si>
    <t>42914120</t>
  </si>
  <si>
    <t>ventilátor axiální stěnový skříň z plastu IP44 35W D 150mm</t>
  </si>
  <si>
    <t>1959165768</t>
  </si>
  <si>
    <t>-1285104154</t>
  </si>
  <si>
    <t>763131712</t>
  </si>
  <si>
    <t>Podhled ze sádrokartonových desek ostatní práce a konstrukce na podhledech ze sádrokartonových desek napojení na jiný druh podhledu</t>
  </si>
  <si>
    <t>-408814436</t>
  </si>
  <si>
    <t>https://podminky.urs.cz/item/CS_URS_2024_01/763131712</t>
  </si>
  <si>
    <t>(2,105+3,485)*2</t>
  </si>
  <si>
    <t>(1,69+0,89+0,025+4,97)*2</t>
  </si>
  <si>
    <t>(1,55*2+1,275+0,05+2,75)*2</t>
  </si>
  <si>
    <t>(1,605+1,855)*2</t>
  </si>
  <si>
    <t>(1,325+3,005)*2</t>
  </si>
  <si>
    <t>(1,32+2,11)*2+(3,18+4,97)*2</t>
  </si>
  <si>
    <t>763135102</t>
  </si>
  <si>
    <t>Montáž sádrokartonového podhledu kazetového demontovatelného, velikosti kazet 600x600 mm včetně zavěšené nosné konstrukce polozapuštěné</t>
  </si>
  <si>
    <t>-1744246378</t>
  </si>
  <si>
    <t>https://podminky.urs.cz/item/CS_URS_2024_01/763135102</t>
  </si>
  <si>
    <t>59030571</t>
  </si>
  <si>
    <t>podhled kazetový bez děrování polozapuštěná hrana tl 10mm 600x600mm</t>
  </si>
  <si>
    <t>2143700704</t>
  </si>
  <si>
    <t>52,41*1,05 'Přepočtené koeficientem množství</t>
  </si>
  <si>
    <t>763411111</t>
  </si>
  <si>
    <t>Sanitární příčky vhodné do mokrého prostředí dělící z dřevotřískových desek s HPL-laminátem tl. 19,6 mm</t>
  </si>
  <si>
    <t>538907543</t>
  </si>
  <si>
    <t>https://podminky.urs.cz/item/CS_URS_2024_01/763411111</t>
  </si>
  <si>
    <t>"dívky" (2,75*2+1,55*2*2+2,11)*2,2</t>
  </si>
  <si>
    <t>-0,6*2*7</t>
  </si>
  <si>
    <t>" muži" (1,76+1,55*2+2,75+0,15+1,325)*2,2</t>
  </si>
  <si>
    <t>-(4*0,6*2+0,7*2)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</si>
  <si>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</si>
  <si>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</si>
  <si>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111915637</t>
  </si>
  <si>
    <t>https://podminky.urs.cz/item/CS_URS_2024_01/763411121</t>
  </si>
  <si>
    <t>763411211</t>
  </si>
  <si>
    <t>Sanitární příčky vhodné do mokrého prostředí dělící přepážky k pisoárům z dřevotřískových desek s HPL-laminátem tl. 19,6 mm</t>
  </si>
  <si>
    <t>-1938491259</t>
  </si>
  <si>
    <t>https://podminky.urs.cz/item/CS_URS_2024_01/763411211</t>
  </si>
  <si>
    <t>0,5*1,5"u pisoáru</t>
  </si>
  <si>
    <t>998763110</t>
  </si>
  <si>
    <t>Přesun hmot pro dřevostavby stanovený z hmotnosti přesunovaného materiálu vodorovná dopravní vzdálenost do 50 m s omezením mechanizace v objektech výšky do 6 m</t>
  </si>
  <si>
    <t>-1445440918</t>
  </si>
  <si>
    <t>https://podminky.urs.cz/item/CS_URS_2024_01/998763110</t>
  </si>
  <si>
    <t>766660001</t>
  </si>
  <si>
    <t>Montáž dveřních křídel dřevěných nebo plastových otevíravých do ocelové zárubně povrchově upravených jednokřídlových, šířky do 800 mm</t>
  </si>
  <si>
    <t>1027046772</t>
  </si>
  <si>
    <t>https://podminky.urs.cz/item/CS_URS_2024_01/766660001</t>
  </si>
  <si>
    <t>61162086</t>
  </si>
  <si>
    <t>dveře jednokřídlé dřevotřískové povrch laminátový plné 800x1970-2100mm vč. kování a zámku</t>
  </si>
  <si>
    <t>-1564676219</t>
  </si>
  <si>
    <t>3"12</t>
  </si>
  <si>
    <t>1"13</t>
  </si>
  <si>
    <t>61162084</t>
  </si>
  <si>
    <t>dveře jednokřídlé dřevotřískové povrch laminátový plné 600x1970-2100mm vč. kování a zámku</t>
  </si>
  <si>
    <t>2128382556</t>
  </si>
  <si>
    <t>1"9</t>
  </si>
  <si>
    <t xml:space="preserve">1"10 </t>
  </si>
  <si>
    <t>61162085</t>
  </si>
  <si>
    <t>dveře jednokřídlé dřevotřískové povrch laminátový plné 700x1970-2100mm vč. kování a zámku</t>
  </si>
  <si>
    <t>1336320256</t>
  </si>
  <si>
    <t>1"11</t>
  </si>
  <si>
    <t>998766111</t>
  </si>
  <si>
    <t>Přesun hmot pro konstrukce truhlářské stanovený z hmotnosti přesunovaného materiálu vodorovná dopravní vzdálenost do 50 m s omezením mechanizace v objektech výšky do 6 m</t>
  </si>
  <si>
    <t>149122314</t>
  </si>
  <si>
    <t>https://podminky.urs.cz/item/CS_URS_2024_01/998766111</t>
  </si>
  <si>
    <t>-1143004731</t>
  </si>
  <si>
    <t>-707793399</t>
  </si>
  <si>
    <t>771151011</t>
  </si>
  <si>
    <t>Příprava podkladu před provedením dlažby samonivelační stěrka min.pevnosti 20 MPa, tloušťky do 3 mm</t>
  </si>
  <si>
    <t>627856097</t>
  </si>
  <si>
    <t>https://podminky.urs.cz/item/CS_URS_2024_01/771151011</t>
  </si>
  <si>
    <t>2106292044</t>
  </si>
  <si>
    <t>59761144</t>
  </si>
  <si>
    <t>dlažba keramická slinutá mrazuvzdorná R11/B povrch reliéfní/matný tl přes 15 do 20mm přes 2 do 4ks/m2</t>
  </si>
  <si>
    <t>1769516131</t>
  </si>
  <si>
    <t>52,41*1,1 'Přepočtené koeficientem množství</t>
  </si>
  <si>
    <t>771591112</t>
  </si>
  <si>
    <t>Izolace podlahy pod dlažbu nátěrem nebo stěrkou ve dvou vrstvách</t>
  </si>
  <si>
    <t>-1855490512</t>
  </si>
  <si>
    <t>https://podminky.urs.cz/item/CS_URS_2024_01/771591112</t>
  </si>
  <si>
    <t>998771111</t>
  </si>
  <si>
    <t>Přesun hmot pro podlahy z dlaždic stanovený z hmotnosti přesunovaného materiálu vodorovná dopravní vzdálenost do 50 m s omezením mechanizace v objektech výšky do 6 m</t>
  </si>
  <si>
    <t>127402259</t>
  </si>
  <si>
    <t>https://podminky.urs.cz/item/CS_URS_2024_01/998771111</t>
  </si>
  <si>
    <t>-1988594566</t>
  </si>
  <si>
    <t>(2,105+3,485)*2*2</t>
  </si>
  <si>
    <t>(1,69+0,89+0,025+4,97)*2*2</t>
  </si>
  <si>
    <t>(1,55*2+1,275+0,05+2,75)*2*2</t>
  </si>
  <si>
    <t>(1,605+1,855)*2*2</t>
  </si>
  <si>
    <t>(1,325+3,005)*2*2</t>
  </si>
  <si>
    <t>(1,32+2,11)*2*2+(3,18+4,97)*2*2</t>
  </si>
  <si>
    <t>781131112</t>
  </si>
  <si>
    <t>Izolace stěny pod obklad izolace nátěrem nebo stěrkou ve dvou vrstvách</t>
  </si>
  <si>
    <t>575751091</t>
  </si>
  <si>
    <t>https://podminky.urs.cz/item/CS_URS_2024_01/781131112</t>
  </si>
  <si>
    <t>((1,55+1,275+0,05+2,75)*2+(0,89+0,025+1,69+4,97)*2)*0,2</t>
  </si>
  <si>
    <t>(3,485+2,105)*2*0,2</t>
  </si>
  <si>
    <t>(3,18+4,97+1,32+2,11+1,325+3,005+1,605+1,855)*2*0,2</t>
  </si>
  <si>
    <t>781131264</t>
  </si>
  <si>
    <t>Izolace stěny pod obklad izolace těsnícími izolačními pásy mezi podlahou a stěnu</t>
  </si>
  <si>
    <t>-1956459770</t>
  </si>
  <si>
    <t>https://podminky.urs.cz/item/CS_URS_2024_01/781131264</t>
  </si>
  <si>
    <t>((1,55+1,275+0,05+2,75)*2+(0,89+0,025+1,69+4,97)*2)</t>
  </si>
  <si>
    <t>(3,485+2,105)*2</t>
  </si>
  <si>
    <t>(3,18+4,97+1,32+2,11+1,325+3,005+1,605+1,855)*2</t>
  </si>
  <si>
    <t>990144529</t>
  </si>
  <si>
    <t>261977974</t>
  </si>
  <si>
    <t>158,84*1,1 'Přepočtené koeficientem množství</t>
  </si>
  <si>
    <t>781491021</t>
  </si>
  <si>
    <t>Montáž zrcadel lepených silikonovým tmelem na keramický obklad, plochy do 1 m2</t>
  </si>
  <si>
    <t>-265717693</t>
  </si>
  <si>
    <t>https://podminky.urs.cz/item/CS_URS_2024_01/781491021</t>
  </si>
  <si>
    <t>"dívky" (1,3+1,8+0,5)*0,5</t>
  </si>
  <si>
    <t>"hoši" 1,5*0,5+2*0,5*0,5</t>
  </si>
  <si>
    <t>63465122</t>
  </si>
  <si>
    <t>zrcadlo nemontované čiré tl 3mm max rozměr 3210x2250mm</t>
  </si>
  <si>
    <t>534775788</t>
  </si>
  <si>
    <t>3,05*1,1 'Přepočtené koeficientem množství</t>
  </si>
  <si>
    <t>-2142403296</t>
  </si>
  <si>
    <t>781492251</t>
  </si>
  <si>
    <t>Obklad - dokončující práce montáž profilu lepeného flexibilním cementovým lepidlem ukončovacího</t>
  </si>
  <si>
    <t>357527667</t>
  </si>
  <si>
    <t>https://podminky.urs.cz/item/CS_URS_2024_01/781492251</t>
  </si>
  <si>
    <t>158/2</t>
  </si>
  <si>
    <t>19416007</t>
  </si>
  <si>
    <t>lišta ukončovací z eloxovaného hliníku 8mm</t>
  </si>
  <si>
    <t>37005104</t>
  </si>
  <si>
    <t>114*1,05 'Přepočtené koeficientem množství</t>
  </si>
  <si>
    <t>998781111</t>
  </si>
  <si>
    <t>Přesun hmot pro obklady keramické stanovený z hmotnosti přesunovaného materiálu vodorovná dopravní vzdálenost do 50 m s omezením mechanizace v objektech výšky do 6 m</t>
  </si>
  <si>
    <t>-1513571008</t>
  </si>
  <si>
    <t>https://podminky.urs.cz/item/CS_URS_2024_01/998781111</t>
  </si>
  <si>
    <t>-813804573</t>
  </si>
  <si>
    <t>"60"(0,6+2*2)*0,5*2</t>
  </si>
  <si>
    <t>"70"(0,7+2*2)*0,5*1</t>
  </si>
  <si>
    <t>"80" (0,8+2*2)*0,5*4</t>
  </si>
  <si>
    <t>528944258</t>
  </si>
  <si>
    <t>-1893164765</t>
  </si>
  <si>
    <t>-1287801534</t>
  </si>
  <si>
    <t>" obklad" -158,84</t>
  </si>
  <si>
    <t>1797442139</t>
  </si>
  <si>
    <t>M - Úpravy WC - v 1.NP</t>
  </si>
  <si>
    <t>Ma - Bourací práce</t>
  </si>
  <si>
    <t>1976164808</t>
  </si>
  <si>
    <t>4,395*3+(1,5*4+2,945*2)*2,5</t>
  </si>
  <si>
    <t>(1,6+1,4*2+1+2,525)*3+1,655*2,5</t>
  </si>
  <si>
    <t>1320313876</t>
  </si>
  <si>
    <t>"60"(1+6)*0,6*2</t>
  </si>
  <si>
    <t>"70"(1+2)*0,7*2</t>
  </si>
  <si>
    <t>"80"(1+2)*0,8*2</t>
  </si>
  <si>
    <t>971033641</t>
  </si>
  <si>
    <t>Vybourání otvorů ve zdivu základovém nebo nadzákladovém z cihel, tvárnic, příčkovek z cihel pálených na maltu vápennou nebo vápenocementovou plochy do 4 m2, tl. do 300 mm</t>
  </si>
  <si>
    <t>1344340107</t>
  </si>
  <si>
    <t>https://podminky.urs.cz/item/CS_URS_2024_01/971033641</t>
  </si>
  <si>
    <t>0,9*2*0,3" otvor dívky</t>
  </si>
  <si>
    <t>(0,9*2+1,1*0,6)*0,3" otvor hoši</t>
  </si>
  <si>
    <t>974031164</t>
  </si>
  <si>
    <t>Vysekání rýh ve zdivu cihelném na maltu vápennou nebo vápenocementovou do hl. 150 mm a šířky do 150 mm</t>
  </si>
  <si>
    <t>-598070140</t>
  </si>
  <si>
    <t>https://podminky.urs.cz/item/CS_URS_2024_01/974031164</t>
  </si>
  <si>
    <t>2*1,3+2*1,3</t>
  </si>
  <si>
    <t>974031167</t>
  </si>
  <si>
    <t>Vysekání rýh ve zdivu cihelném na maltu vápennou nebo vápenocementovou do hl. 150 mm a šířky do 300 mm</t>
  </si>
  <si>
    <t>1957018356</t>
  </si>
  <si>
    <t>https://podminky.urs.cz/item/CS_URS_2024_01/974031167</t>
  </si>
  <si>
    <t>-1316419725</t>
  </si>
  <si>
    <t>1911110117</t>
  </si>
  <si>
    <t>24,65*10 'Přepočtené koeficientem množství</t>
  </si>
  <si>
    <t>-608671019</t>
  </si>
  <si>
    <t>1323511669</t>
  </si>
  <si>
    <t>0,312</t>
  </si>
  <si>
    <t>222706231</t>
  </si>
  <si>
    <t>0,473</t>
  </si>
  <si>
    <t>-547313389</t>
  </si>
  <si>
    <t>7,791+2,3+0,208+0,243</t>
  </si>
  <si>
    <t>-1823502752</t>
  </si>
  <si>
    <t>0,552+3,695+7,718</t>
  </si>
  <si>
    <t>392734378</t>
  </si>
  <si>
    <t>6+2</t>
  </si>
  <si>
    <t>-837468852</t>
  </si>
  <si>
    <t>323247212</t>
  </si>
  <si>
    <t>5+3</t>
  </si>
  <si>
    <t>1917218441</t>
  </si>
  <si>
    <t>-1557811332</t>
  </si>
  <si>
    <t>-1282467337</t>
  </si>
  <si>
    <t>Demontáž madel ZTP</t>
  </si>
  <si>
    <t>-303439730</t>
  </si>
  <si>
    <t>-1730484006</t>
  </si>
  <si>
    <t>-35662531</t>
  </si>
  <si>
    <t>1424466132</t>
  </si>
  <si>
    <t>4,975*4,395</t>
  </si>
  <si>
    <t>(1,65+1,5)*4,97+1,39*4,97</t>
  </si>
  <si>
    <t>75804734</t>
  </si>
  <si>
    <t>8+5</t>
  </si>
  <si>
    <t>-1487403544</t>
  </si>
  <si>
    <t>476133924</t>
  </si>
  <si>
    <t>(4,395+4,795)*2*2</t>
  </si>
  <si>
    <t>(1,39+1,5+1,655+4,97*2)*2*2</t>
  </si>
  <si>
    <t>Mb - Nové úpravy</t>
  </si>
  <si>
    <t xml:space="preserve">    764 - Konstrukce klempířské</t>
  </si>
  <si>
    <t>-686774855</t>
  </si>
  <si>
    <t>1+1"70/197</t>
  </si>
  <si>
    <t>317941121</t>
  </si>
  <si>
    <t>Osazování ocelových válcovaných nosníků na zdivu I nebo IE nebo U nebo UE nebo L do č. 12 nebo výšky do 120 mm</t>
  </si>
  <si>
    <t>-1181597861</t>
  </si>
  <si>
    <t>https://podminky.urs.cz/item/CS_URS_2024_01/317941121</t>
  </si>
  <si>
    <t>"dívky dveře" 2*1,3*11,1*0,001</t>
  </si>
  <si>
    <t>"hoši dveře a okno" (2*1,3+3*1,5)*11,1*0,001</t>
  </si>
  <si>
    <t>13010714</t>
  </si>
  <si>
    <t>ocel profilová jakost S235JR (11 375) průřez I (IPN) 120</t>
  </si>
  <si>
    <t>-2115119891</t>
  </si>
  <si>
    <t>0,108*1,05 'Přepočtené koeficientem množství</t>
  </si>
  <si>
    <t>340271025</t>
  </si>
  <si>
    <t>Zazdívka otvorů v příčkách nebo stěnách pórobetonovými tvárnicemi plochy přes 1 m2 do 4 m2, objemová hmotnost 500 kg/m3, tloušťka příčky 100 mm</t>
  </si>
  <si>
    <t>-834110842</t>
  </si>
  <si>
    <t>https://podminky.urs.cz/item/CS_URS_2024_01/340271025</t>
  </si>
  <si>
    <t>1*2"zazděno hoši</t>
  </si>
  <si>
    <t>-1119744068</t>
  </si>
  <si>
    <t>(4,41+2,11)*3-0,7*2"dívky</t>
  </si>
  <si>
    <t>(1,535+0,61+0,115+1,505)*3-0,7*2"hoši</t>
  </si>
  <si>
    <t>346481111</t>
  </si>
  <si>
    <t>Zaplentování rýh, potrubí, válcovaných nosníků, výklenků nebo nik jakéhokoliv tvaru, na maltu ve stěnách nebo před stěnami rabicovým pletivem</t>
  </si>
  <si>
    <t>-299842033</t>
  </si>
  <si>
    <t>https://podminky.urs.cz/item/CS_URS_2024_01/346481111</t>
  </si>
  <si>
    <t>(2*1,3)*(0,2+0,3+0,2)</t>
  </si>
  <si>
    <t>1,5*2*(0,25+0,55+0,25)</t>
  </si>
  <si>
    <t>-820793851</t>
  </si>
  <si>
    <t>(2,68+2,11*2+1,6+1,55*2+1,95)*3</t>
  </si>
  <si>
    <t>(1,625+1,535+0,61)*2*3</t>
  </si>
  <si>
    <t>-819914511</t>
  </si>
  <si>
    <t>202,74*0,15</t>
  </si>
  <si>
    <t>-175625873</t>
  </si>
  <si>
    <t>(2,68+2,105+1,6+2,11+(1,55*2+1,295)+2,75)*2*3"dívky</t>
  </si>
  <si>
    <t>(1,625+1,535+2,105+1,625+1,535+3,36+4,975+1,39)*2*3"hoši</t>
  </si>
  <si>
    <t>-814084996</t>
  </si>
  <si>
    <t>-903961824</t>
  </si>
  <si>
    <t>3*3+4*2,5+2*2,5"dívky</t>
  </si>
  <si>
    <t>4*3+1*2,5"hoši</t>
  </si>
  <si>
    <t>38,5*0,25 'Přepočtené koeficientem množství</t>
  </si>
  <si>
    <t>619995001</t>
  </si>
  <si>
    <t>Začištění omítek (s dodáním hmot) kolem oken, dveří, podlah, obkladů apod.</t>
  </si>
  <si>
    <t>-1143838326</t>
  </si>
  <si>
    <t>https://podminky.urs.cz/item/CS_URS_2024_01/619995001</t>
  </si>
  <si>
    <t>2*2*2+1,1+0,6*2"hoši</t>
  </si>
  <si>
    <t>2*2"dívky</t>
  </si>
  <si>
    <t>-1883343206</t>
  </si>
  <si>
    <t>4,395*3+(1,5*4+2,945*2)*0,25*0,15</t>
  </si>
  <si>
    <t>((1,6+1,4*2+1+2,525)+1,655)*0,25*0,15</t>
  </si>
  <si>
    <t>1436428992</t>
  </si>
  <si>
    <t>-344117551</t>
  </si>
  <si>
    <t>55331487</t>
  </si>
  <si>
    <t>zárubeň jednokřídlá ocelová pro zdění tl stěny 110-150mm rozměru 800/1970, 2100mm</t>
  </si>
  <si>
    <t>245309843</t>
  </si>
  <si>
    <t>3+1</t>
  </si>
  <si>
    <t>-479777035</t>
  </si>
  <si>
    <t>5,95+3,68+12,09"dívky</t>
  </si>
  <si>
    <t>5,79+9,6+7,23"hoši</t>
  </si>
  <si>
    <t>-53492702</t>
  </si>
  <si>
    <t>-273692290</t>
  </si>
  <si>
    <t>-138621341</t>
  </si>
  <si>
    <t>1542256365</t>
  </si>
  <si>
    <t>725119125</t>
  </si>
  <si>
    <t>Zařízení záchodů montáž klozetových mís závěsných na nosné stěny</t>
  </si>
  <si>
    <t>1124051582</t>
  </si>
  <si>
    <t>https://podminky.urs.cz/item/CS_URS_2024_01/725119125</t>
  </si>
  <si>
    <t>64236051</t>
  </si>
  <si>
    <t>klozet keramický bílý závěsný hluboké splachování pro handicapované</t>
  </si>
  <si>
    <t>-1869240633</t>
  </si>
  <si>
    <t>-1341617411</t>
  </si>
  <si>
    <t>-1371050902</t>
  </si>
  <si>
    <t>5+4</t>
  </si>
  <si>
    <t>725211681</t>
  </si>
  <si>
    <t>Umyvadla keramická bílá bez výtokových armatur připevněná na stěnu šrouby zdravotní, šířka umyvadla 640 mm</t>
  </si>
  <si>
    <t>-1170098529</t>
  </si>
  <si>
    <t>https://podminky.urs.cz/item/CS_URS_2024_01/725211681</t>
  </si>
  <si>
    <t>-1730926638</t>
  </si>
  <si>
    <t>780702770</t>
  </si>
  <si>
    <t>407554952</t>
  </si>
  <si>
    <t>-1184623687</t>
  </si>
  <si>
    <t>1809745343</t>
  </si>
  <si>
    <t>552440409</t>
  </si>
  <si>
    <t>-227936537</t>
  </si>
  <si>
    <t>-1465531560</t>
  </si>
  <si>
    <t>1987979381</t>
  </si>
  <si>
    <t>-1472640414</t>
  </si>
  <si>
    <t>725291669</t>
  </si>
  <si>
    <t>Montáž doplňků zařízení koupelen a záchodů madla invalidního krakorcového</t>
  </si>
  <si>
    <t>-1055840920</t>
  </si>
  <si>
    <t>https://podminky.urs.cz/item/CS_URS_2024_01/725291669</t>
  </si>
  <si>
    <t>55147062</t>
  </si>
  <si>
    <t>madlo invalidní krakorcové bílé 600mm</t>
  </si>
  <si>
    <t>-1345550091</t>
  </si>
  <si>
    <t>725291670</t>
  </si>
  <si>
    <t>Montáž doplňků zařízení koupelen a záchodů madla invalidního krakorcového sklopného</t>
  </si>
  <si>
    <t>-659050206</t>
  </si>
  <si>
    <t>https://podminky.urs.cz/item/CS_URS_2024_01/725291670</t>
  </si>
  <si>
    <t>55147060</t>
  </si>
  <si>
    <t>madlo invalidní krakorcové sklopné bílé 600mm</t>
  </si>
  <si>
    <t>-236187336</t>
  </si>
  <si>
    <t>242877318</t>
  </si>
  <si>
    <t>-183737046</t>
  </si>
  <si>
    <t>10*2</t>
  </si>
  <si>
    <t>1673088179</t>
  </si>
  <si>
    <t>1568593893</t>
  </si>
  <si>
    <t>-474279267</t>
  </si>
  <si>
    <t>286858849</t>
  </si>
  <si>
    <t>1"ztp</t>
  </si>
  <si>
    <t>1290775511</t>
  </si>
  <si>
    <t>1652489055</t>
  </si>
  <si>
    <t>2068832076</t>
  </si>
  <si>
    <t>-1038221811</t>
  </si>
  <si>
    <t>-308625375</t>
  </si>
  <si>
    <t>-1122890498</t>
  </si>
  <si>
    <t>-416446231</t>
  </si>
  <si>
    <t>"dívky"1+1</t>
  </si>
  <si>
    <t>"hoši" 1</t>
  </si>
  <si>
    <t>-1208554922</t>
  </si>
  <si>
    <t>-1323985893</t>
  </si>
  <si>
    <t>(3,96+0,8+2,62)*2</t>
  </si>
  <si>
    <t>(1,46+0,85)*2</t>
  </si>
  <si>
    <t>1479412085</t>
  </si>
  <si>
    <t>-486162173</t>
  </si>
  <si>
    <t>44,34*1,05 'Přepočtené koeficientem množství</t>
  </si>
  <si>
    <t>544478849</t>
  </si>
  <si>
    <t>(2,75+1,55*2)*2*2,2-6*0,6*2"dívky</t>
  </si>
  <si>
    <t>(2,75+1,6*2)*2,2-0,6*2*3" hoši</t>
  </si>
  <si>
    <t>-1700615529</t>
  </si>
  <si>
    <t>6"dívky</t>
  </si>
  <si>
    <t>3" hoši</t>
  </si>
  <si>
    <t>-688282833</t>
  </si>
  <si>
    <t>764</t>
  </si>
  <si>
    <t>Konstrukce klempířské</t>
  </si>
  <si>
    <t>764216443</t>
  </si>
  <si>
    <t>Oplechování parapetů z pozinkovaného plechu rovných celoplošně lepené, bez rohů rš 250 mm</t>
  </si>
  <si>
    <t>-304915954</t>
  </si>
  <si>
    <t>https://podminky.urs.cz/item/CS_URS_2024_01/764216443</t>
  </si>
  <si>
    <t>1,1+0,04"oj2</t>
  </si>
  <si>
    <t>766622216</t>
  </si>
  <si>
    <t>Montáž oken plastových plochy do 1 m2 včetně montáže rámu otevíravých do zdiva</t>
  </si>
  <si>
    <t>1936063020</t>
  </si>
  <si>
    <t>https://podminky.urs.cz/item/CS_URS_2024_01/766622216</t>
  </si>
  <si>
    <t>61140050</t>
  </si>
  <si>
    <t>okno plastové otevíravé/sklopné trojsklo do plochy 1m2</t>
  </si>
  <si>
    <t>314242109</t>
  </si>
  <si>
    <t>-1162579987</t>
  </si>
  <si>
    <t>-667118167</t>
  </si>
  <si>
    <t>-1873709203</t>
  </si>
  <si>
    <t>1+1"11</t>
  </si>
  <si>
    <t>-1987975224</t>
  </si>
  <si>
    <t>-492302303</t>
  </si>
  <si>
    <t>-754924892</t>
  </si>
  <si>
    <t>-1810055037</t>
  </si>
  <si>
    <t>-1128934469</t>
  </si>
  <si>
    <t>-316560444</t>
  </si>
  <si>
    <t>44,34*1,1 'Přepočtené koeficientem množství</t>
  </si>
  <si>
    <t>-1160350128</t>
  </si>
  <si>
    <t>1403402720</t>
  </si>
  <si>
    <t>1880315961</t>
  </si>
  <si>
    <t>(2,68+2,105)*2*2</t>
  </si>
  <si>
    <t>(1,6+2,11)*2*2</t>
  </si>
  <si>
    <t>(1,55*2+1,245+0,05+2,75)*2*2</t>
  </si>
  <si>
    <t>(1,39+4,975)*2*2</t>
  </si>
  <si>
    <t>(1,6+1,56+3,36)*2*2</t>
  </si>
  <si>
    <t>(1,6+1,56+2,105)*2*2</t>
  </si>
  <si>
    <t>409775604</t>
  </si>
  <si>
    <t>(2,68+2,105)*2*0,2</t>
  </si>
  <si>
    <t>(1,6+2,11)*2*0,2</t>
  </si>
  <si>
    <t>(1,55*2+1,245+0,05+2,75)*2*0,2</t>
  </si>
  <si>
    <t>(1,39+4,975)*2*0,2</t>
  </si>
  <si>
    <t>(1,6+1,56+3,36)*2*0,2</t>
  </si>
  <si>
    <t>(1,6+1,56+2,105)*2*0,2</t>
  </si>
  <si>
    <t>-2087176586</t>
  </si>
  <si>
    <t>(2,68+2,105)*2</t>
  </si>
  <si>
    <t>(1,6+2,11)*2</t>
  </si>
  <si>
    <t>(1,55*2+1,245+0,05+2,75)*2</t>
  </si>
  <si>
    <t>(1,39+4,975)*2</t>
  </si>
  <si>
    <t>(1,6+1,56+3,36)*2</t>
  </si>
  <si>
    <t>(1,6+1,56+2,105)*2</t>
  </si>
  <si>
    <t>683286325</t>
  </si>
  <si>
    <t>-232339397</t>
  </si>
  <si>
    <t>135,16*1,1 'Přepočtené koeficientem množství</t>
  </si>
  <si>
    <t>1598645515</t>
  </si>
  <si>
    <t>1,3*0,5+1,8*0,5+0,5*0,5"dívky</t>
  </si>
  <si>
    <t>1,4*0,5*2"hoši</t>
  </si>
  <si>
    <t>611870979</t>
  </si>
  <si>
    <t>3,2*1,1 'Přepočtené koeficientem množství</t>
  </si>
  <si>
    <t>1629661628</t>
  </si>
  <si>
    <t>2*2+2+3+2</t>
  </si>
  <si>
    <t>1,5+2*2+1,1*3*3</t>
  </si>
  <si>
    <t>2*3+4*2+1,1*3*2</t>
  </si>
  <si>
    <t>1372041473</t>
  </si>
  <si>
    <t>135,16/2</t>
  </si>
  <si>
    <t>-728755760</t>
  </si>
  <si>
    <t>114,58*1,05 'Přepočtené koeficientem množství</t>
  </si>
  <si>
    <t>1384376633</t>
  </si>
  <si>
    <t>333396230</t>
  </si>
  <si>
    <t>535435793</t>
  </si>
  <si>
    <t>-90640359</t>
  </si>
  <si>
    <t>-1632882881</t>
  </si>
  <si>
    <t>" obklad" -135,16</t>
  </si>
  <si>
    <t>-1823316066</t>
  </si>
  <si>
    <t>67,58</t>
  </si>
  <si>
    <t>N - Úpravy cvičného skladu - v 1.PP</t>
  </si>
  <si>
    <t>Na - Bourací práce</t>
  </si>
  <si>
    <t>VRN - Vedlejší rozpočtové náklady</t>
  </si>
  <si>
    <t xml:space="preserve">    VRN9 - Ostatní náklady</t>
  </si>
  <si>
    <t>968082015</t>
  </si>
  <si>
    <t>Vybourání plastových rámů oken s křídly, dveřních zárubní, vrat rámu oken s křídly, plochy do 1 m2</t>
  </si>
  <si>
    <t>-355886453</t>
  </si>
  <si>
    <t>https://podminky.urs.cz/item/CS_URS_2024_01/968082015</t>
  </si>
  <si>
    <t>3*0,9*0,6"výměna oken</t>
  </si>
  <si>
    <t>-543424706</t>
  </si>
  <si>
    <t>-312228770</t>
  </si>
  <si>
    <t>3,178*10 'Přepočtené koeficientem množství</t>
  </si>
  <si>
    <t>-231537994</t>
  </si>
  <si>
    <t>-461654372</t>
  </si>
  <si>
    <t>997013813</t>
  </si>
  <si>
    <t>Poplatek za uložení stavebního odpadu na skládce (skládkovné) z plastických hmot zatříděného do Katalogu odpadů pod kódem 17 02 03</t>
  </si>
  <si>
    <t>220477024</t>
  </si>
  <si>
    <t>https://podminky.urs.cz/item/CS_URS_2024_01/997013813</t>
  </si>
  <si>
    <t>690505710</t>
  </si>
  <si>
    <t>-710608427</t>
  </si>
  <si>
    <t>763121811</t>
  </si>
  <si>
    <t>Demontáž předsazených nebo šachtových stěn ze sádrokartonových desek s nosnou konstrukcí z ocelových profilů jednoduchých, opláštění jednoduché</t>
  </si>
  <si>
    <t>-1332670440</t>
  </si>
  <si>
    <t>https://podminky.urs.cz/item/CS_URS_2024_01/763121811</t>
  </si>
  <si>
    <t>((4,64+6,61)*2-0,9)*1</t>
  </si>
  <si>
    <t>1417704507</t>
  </si>
  <si>
    <t>"90"1</t>
  </si>
  <si>
    <t>-441108761</t>
  </si>
  <si>
    <t>(4,64+0,1)*(6,61+0,1)</t>
  </si>
  <si>
    <t>Vedlejší rozpočtové náklady</t>
  </si>
  <si>
    <t>VRN9</t>
  </si>
  <si>
    <t>Ostatní náklady</t>
  </si>
  <si>
    <t>094103000</t>
  </si>
  <si>
    <t>Náklady na plánované vyklizení objektu</t>
  </si>
  <si>
    <t>1024</t>
  </si>
  <si>
    <t>1562203206</t>
  </si>
  <si>
    <t>https://podminky.urs.cz/item/CS_URS_2024_01/094103000</t>
  </si>
  <si>
    <t>Nb - Nové úpravy</t>
  </si>
  <si>
    <t xml:space="preserve">    742 - Elektroinstalace - slaboproud</t>
  </si>
  <si>
    <t xml:space="preserve">    775 - Podlahy skládané</t>
  </si>
  <si>
    <t xml:space="preserve">    777 - Podlahy lité</t>
  </si>
  <si>
    <t>-687835050</t>
  </si>
  <si>
    <t>(0,9+0,6)*2*3" kolem oken</t>
  </si>
  <si>
    <t>2129386604</t>
  </si>
  <si>
    <t>4,76*6,71"půdorys</t>
  </si>
  <si>
    <t>-1991388800</t>
  </si>
  <si>
    <t>31,94</t>
  </si>
  <si>
    <t>965046111</t>
  </si>
  <si>
    <t>Broušení stávajících betonových podlah úběr do 3 mm</t>
  </si>
  <si>
    <t>-1516203021</t>
  </si>
  <si>
    <t>https://podminky.urs.cz/item/CS_URS_2024_01/965046111</t>
  </si>
  <si>
    <t>31,94" dle půdorysu</t>
  </si>
  <si>
    <t>531414860</t>
  </si>
  <si>
    <t>1312020381</t>
  </si>
  <si>
    <t>-1314317790</t>
  </si>
  <si>
    <t>742</t>
  </si>
  <si>
    <t>Elektroinstalace - slaboproud</t>
  </si>
  <si>
    <t>742_1R</t>
  </si>
  <si>
    <t>Nové rozvody slaboproudů - vč. datových zásuvek a kabelů</t>
  </si>
  <si>
    <t>1282727685</t>
  </si>
  <si>
    <t>763111911</t>
  </si>
  <si>
    <t>Zhotovení otvorů v příčkách ze sádrokartonových desek pro prostupy (voda, elektro, topení, VZT), osvětlení, okna, revizní klapky a dvířka včetně vyztužení profily pro příčku tl. do 100 mm, velikost do 0,10 m2</t>
  </si>
  <si>
    <t>2092888593</t>
  </si>
  <si>
    <t>https://podminky.urs.cz/item/CS_URS_2024_01/763111911</t>
  </si>
  <si>
    <t>763121411</t>
  </si>
  <si>
    <t>Stěna předsazená ze sádrokartonových desek s nosnou konstrukcí z ocelových profilů CW, UW jednoduše opláštěná deskou standardní A tl. 12,5 mm bez izolace, EI 15, stěna tl. 62,5 mm, profil 50</t>
  </si>
  <si>
    <t>1134810891</t>
  </si>
  <si>
    <t>https://podminky.urs.cz/item/CS_URS_2024_01/763121411</t>
  </si>
  <si>
    <t>(6,71+4,74)*2*1,1</t>
  </si>
  <si>
    <t>1453803857</t>
  </si>
  <si>
    <t>(6,71+4,8)*2+0,25*2*4*2</t>
  </si>
  <si>
    <t>-2107780998</t>
  </si>
  <si>
    <t>1414984708</t>
  </si>
  <si>
    <t>2,7*1,05 'Přepočtené koeficientem množství</t>
  </si>
  <si>
    <t>-485761186</t>
  </si>
  <si>
    <t>okno plastové otevíravé/sklopné trojsklo do plochy 1m2 - OJ1</t>
  </si>
  <si>
    <t>-1575968609</t>
  </si>
  <si>
    <t>0,9*0,6*3</t>
  </si>
  <si>
    <t>766660002</t>
  </si>
  <si>
    <t>Montáž dveřních křídel dřevěných nebo plastových otevíravých do ocelové zárubně povrchově upravených jednokřídlových, šířky přes 800 mm</t>
  </si>
  <si>
    <t>2003979491</t>
  </si>
  <si>
    <t>https://podminky.urs.cz/item/CS_URS_2024_01/766660002</t>
  </si>
  <si>
    <t>61162087</t>
  </si>
  <si>
    <t>dveře jednokřídlé dřevotřískové povrch laminátový plné 900x1970-2100mm</t>
  </si>
  <si>
    <t>-1933651737</t>
  </si>
  <si>
    <t>766694126</t>
  </si>
  <si>
    <t>Montáž ostatních truhlářských konstrukcí parapetních desek dřevěných nebo plastových šířky přes 300 mm</t>
  </si>
  <si>
    <t>-1375548743</t>
  </si>
  <si>
    <t>https://podminky.urs.cz/item/CS_URS_2024_01/766694126</t>
  </si>
  <si>
    <t>0,9*3</t>
  </si>
  <si>
    <t>60794103</t>
  </si>
  <si>
    <t>parapet dřevotřískový vnitřní povrch laminátový š 300mm</t>
  </si>
  <si>
    <t>-1651754775</t>
  </si>
  <si>
    <t>998766101</t>
  </si>
  <si>
    <t>Přesun hmot pro konstrukce truhlářské stanovený z hmotnosti přesunovaného materiálu vodorovná dopravní vzdálenost do 50 m základní v objektech výšky do 6 m</t>
  </si>
  <si>
    <t>1681745639</t>
  </si>
  <si>
    <t>https://podminky.urs.cz/item/CS_URS_2024_01/998766101</t>
  </si>
  <si>
    <t>775</t>
  </si>
  <si>
    <t>Podlahy skládané</t>
  </si>
  <si>
    <t>775413401</t>
  </si>
  <si>
    <t>Montáž lišty obvodové lepené</t>
  </si>
  <si>
    <t>-509303124</t>
  </si>
  <si>
    <t>https://podminky.urs.cz/item/CS_URS_2024_01/775413401</t>
  </si>
  <si>
    <t>(5+7)*2</t>
  </si>
  <si>
    <t>775_1R</t>
  </si>
  <si>
    <t>Soklová lišta hliníková 60mm</t>
  </si>
  <si>
    <t>-1054719820</t>
  </si>
  <si>
    <t>24*1,05 'Přepočtené koeficientem množství</t>
  </si>
  <si>
    <t>777</t>
  </si>
  <si>
    <t>Podlahy lité</t>
  </si>
  <si>
    <t>777111111</t>
  </si>
  <si>
    <t>Příprava podkladu před provedením litých podlah vysátí</t>
  </si>
  <si>
    <t>1194794045</t>
  </si>
  <si>
    <t>https://podminky.urs.cz/item/CS_URS_2024_01/777111111</t>
  </si>
  <si>
    <t>777131101</t>
  </si>
  <si>
    <t>Penetrační nátěr podlahy epoxidový na podklad suchý a vyzrálý</t>
  </si>
  <si>
    <t>1226139856</t>
  </si>
  <si>
    <t>https://podminky.urs.cz/item/CS_URS_2024_01/777131101</t>
  </si>
  <si>
    <t>777511125</t>
  </si>
  <si>
    <t>Krycí stěrka průmyslová epoxidová, tloušťky přes 2 do 3 mm</t>
  </si>
  <si>
    <t>1398138980</t>
  </si>
  <si>
    <t>https://podminky.urs.cz/item/CS_URS_2024_01/777511125</t>
  </si>
  <si>
    <t>777611121</t>
  </si>
  <si>
    <t>Krycí nátěr podlahy průmyslový epoxidový</t>
  </si>
  <si>
    <t>-1669739930</t>
  </si>
  <si>
    <t>https://podminky.urs.cz/item/CS_URS_2024_01/777611121</t>
  </si>
  <si>
    <t>998777111</t>
  </si>
  <si>
    <t>Přesun hmot pro podlahy lité stanovený z hmotnosti přesunovaného materiálu vodorovná dopravní vzdálenost do 50 m s omezením mechanizace v objektech výšky do 6 m</t>
  </si>
  <si>
    <t>2112863194</t>
  </si>
  <si>
    <t>https://podminky.urs.cz/item/CS_URS_2024_01/998777111</t>
  </si>
  <si>
    <t>-738669891</t>
  </si>
  <si>
    <t>-624569414</t>
  </si>
  <si>
    <t>298646950</t>
  </si>
  <si>
    <t>784111011</t>
  </si>
  <si>
    <t>Obroušení podkladu omítky v místnostech výšky do 3,80 m</t>
  </si>
  <si>
    <t>-1843609580</t>
  </si>
  <si>
    <t>https://podminky.urs.cz/item/CS_URS_2024_01/784111011</t>
  </si>
  <si>
    <t>(4,76+6,71)*2*2,35</t>
  </si>
  <si>
    <t>4,76*6,71+0,25*2*4</t>
  </si>
  <si>
    <t>-837520575</t>
  </si>
  <si>
    <t>-1236966451</t>
  </si>
  <si>
    <t>-1293418443</t>
  </si>
  <si>
    <t>O - Úprava místností č. 016, 017 - v 1.PP</t>
  </si>
  <si>
    <t xml:space="preserve">Oa - Bourací práce </t>
  </si>
  <si>
    <t>1398970184</t>
  </si>
  <si>
    <t>0,9*0,6"výměna oken</t>
  </si>
  <si>
    <t>131651535</t>
  </si>
  <si>
    <t>797066705</t>
  </si>
  <si>
    <t>4,497*10 'Přepočtené koeficientem množství</t>
  </si>
  <si>
    <t>2133056327</t>
  </si>
  <si>
    <t>518091194</t>
  </si>
  <si>
    <t>0,048</t>
  </si>
  <si>
    <t>1479968169</t>
  </si>
  <si>
    <t>-1279330109</t>
  </si>
  <si>
    <t>4,451-0,048-0,005</t>
  </si>
  <si>
    <t>1021358761</t>
  </si>
  <si>
    <t>936542826</t>
  </si>
  <si>
    <t>725240812</t>
  </si>
  <si>
    <t>Demontáž sprchových kabin a vaniček bez výtokových armatur vaniček</t>
  </si>
  <si>
    <t>718919435</t>
  </si>
  <si>
    <t>https://podminky.urs.cz/item/CS_URS_2024_01/725240812</t>
  </si>
  <si>
    <t>1072656807</t>
  </si>
  <si>
    <t>4" umyvadlo</t>
  </si>
  <si>
    <t>4"sprchy</t>
  </si>
  <si>
    <t>353063324</t>
  </si>
  <si>
    <t>-1206342474</t>
  </si>
  <si>
    <t>-1008468018</t>
  </si>
  <si>
    <t>"70"1</t>
  </si>
  <si>
    <t>"60"1</t>
  </si>
  <si>
    <t>2002333033</t>
  </si>
  <si>
    <t>10,98+1,24</t>
  </si>
  <si>
    <t>-939256538</t>
  </si>
  <si>
    <t>(3,96+0,8+2,62)*2*2</t>
  </si>
  <si>
    <t>(1,46+0,85)*2*2</t>
  </si>
  <si>
    <t>Ob - Nové úpravy</t>
  </si>
  <si>
    <t>342272225</t>
  </si>
  <si>
    <t>Příčky z pórobetonových tvárnic hladkých na tenké maltové lože objemová hmotnost do 500 kg/m3, tloušťka příčky 100 mm</t>
  </si>
  <si>
    <t>867571712</t>
  </si>
  <si>
    <t>https://podminky.urs.cz/item/CS_URS_2024_01/342272225</t>
  </si>
  <si>
    <t>"soklík" 3,2*0,1</t>
  </si>
  <si>
    <t>726372590</t>
  </si>
  <si>
    <t>10,41</t>
  </si>
  <si>
    <t>195090484</t>
  </si>
  <si>
    <t>(3,96+0,8+2,62)*2*2,35</t>
  </si>
  <si>
    <t>(1,46+0,85)*2*2,35</t>
  </si>
  <si>
    <t>-941764832</t>
  </si>
  <si>
    <t>1486864458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</si>
  <si>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</si>
  <si>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</si>
  <si>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-1895801862</t>
  </si>
  <si>
    <t>https://podminky.urs.cz/item/CS_URS_2024_01/998011009</t>
  </si>
  <si>
    <t>696428103</t>
  </si>
  <si>
    <t>721212121</t>
  </si>
  <si>
    <t>Odtokové sprchové žlaby se zápachovou uzávěrkou a krycím roštem délky 700 mm</t>
  </si>
  <si>
    <t>-1589725236</t>
  </si>
  <si>
    <t>https://podminky.urs.cz/item/CS_URS_2024_01/721212121</t>
  </si>
  <si>
    <t>1607028049</t>
  </si>
  <si>
    <t>-1692033015</t>
  </si>
  <si>
    <t>640258689</t>
  </si>
  <si>
    <t>-941996918</t>
  </si>
  <si>
    <t>-1159834189</t>
  </si>
  <si>
    <t>-2093657805</t>
  </si>
  <si>
    <t>-502958520</t>
  </si>
  <si>
    <t>-584927847</t>
  </si>
  <si>
    <t>2034452237</t>
  </si>
  <si>
    <t>377865378</t>
  </si>
  <si>
    <t>1654748367</t>
  </si>
  <si>
    <t>883129649</t>
  </si>
  <si>
    <t>1753804957</t>
  </si>
  <si>
    <t>-1424060560</t>
  </si>
  <si>
    <t>725849411</t>
  </si>
  <si>
    <t>Baterie sprchové montáž nástěnných baterií s nastavitelnou výškou sprchy</t>
  </si>
  <si>
    <t>1151657275</t>
  </si>
  <si>
    <t>https://podminky.urs.cz/item/CS_URS_2024_01/725849411</t>
  </si>
  <si>
    <t>55145590</t>
  </si>
  <si>
    <t>baterie sprchová páková včetně sprchové soupravy 150mm chrom</t>
  </si>
  <si>
    <t>-546219468</t>
  </si>
  <si>
    <t>-606108170</t>
  </si>
  <si>
    <t>-925528840</t>
  </si>
  <si>
    <t>-1842989090</t>
  </si>
  <si>
    <t>-772777309</t>
  </si>
  <si>
    <t>678205639</t>
  </si>
  <si>
    <t>-1686537115</t>
  </si>
  <si>
    <t>-911392528</t>
  </si>
  <si>
    <t>(4,8+2,65+0,85+1,4)*2</t>
  </si>
  <si>
    <t>42217555</t>
  </si>
  <si>
    <t>0,9+0,04"oj1</t>
  </si>
  <si>
    <t>-1971337151</t>
  </si>
  <si>
    <t>-621940642</t>
  </si>
  <si>
    <t>0,9*0,6</t>
  </si>
  <si>
    <t>-1736519191</t>
  </si>
  <si>
    <t>609056450</t>
  </si>
  <si>
    <t>1892043675</t>
  </si>
  <si>
    <t>-1723056779</t>
  </si>
  <si>
    <t>0,9</t>
  </si>
  <si>
    <t>-1516152321</t>
  </si>
  <si>
    <t>0,9*1,05 'Přepočtené koeficientem množství</t>
  </si>
  <si>
    <t>1324196459</t>
  </si>
  <si>
    <t>-236976720</t>
  </si>
  <si>
    <t>66611513</t>
  </si>
  <si>
    <t>1128350807</t>
  </si>
  <si>
    <t>"soklík" 3,2*0,1*2</t>
  </si>
  <si>
    <t>1276679827</t>
  </si>
  <si>
    <t>12,86*1,1 'Přepočtené koeficientem množství</t>
  </si>
  <si>
    <t>-654732122</t>
  </si>
  <si>
    <t>3,2*0,1*2"soklík</t>
  </si>
  <si>
    <t>998771101</t>
  </si>
  <si>
    <t>Přesun hmot pro podlahy z dlaždic stanovený z hmotnosti přesunovaného materiálu vodorovná dopravní vzdálenost do 50 m základní v objektech výšky do 6 m</t>
  </si>
  <si>
    <t>1162261338</t>
  </si>
  <si>
    <t>https://podminky.urs.cz/item/CS_URS_2024_01/998771101</t>
  </si>
  <si>
    <t>-755166481</t>
  </si>
  <si>
    <t>-2042978229</t>
  </si>
  <si>
    <t>(3,96+0,8+2,62)*2*0,2</t>
  </si>
  <si>
    <t>(1,46+0,85)*2*0,2</t>
  </si>
  <si>
    <t>504014345</t>
  </si>
  <si>
    <t>1023040803</t>
  </si>
  <si>
    <t>809485862</t>
  </si>
  <si>
    <t>45,543*1,1 'Přepočtené koeficientem množství</t>
  </si>
  <si>
    <t>864305819</t>
  </si>
  <si>
    <t>0,8*0,5*4"dívky</t>
  </si>
  <si>
    <t>704763231</t>
  </si>
  <si>
    <t>1,6*1,1 'Přepočtené koeficientem množství</t>
  </si>
  <si>
    <t>2048803443</t>
  </si>
  <si>
    <t>3,5*2+0,9+1,2+(0,9+0,6)*2</t>
  </si>
  <si>
    <t>269695979</t>
  </si>
  <si>
    <t>12,1*1,05 'Přepočtené koeficientem množství</t>
  </si>
  <si>
    <t>-1983856128</t>
  </si>
  <si>
    <t>-191926007</t>
  </si>
  <si>
    <t>"70"( 0,7+2*2)*1*0,5</t>
  </si>
  <si>
    <t>"60" (0,6+2*2)*1*0,5</t>
  </si>
  <si>
    <t>673125974</t>
  </si>
  <si>
    <t>869279296</t>
  </si>
  <si>
    <t>1050387720</t>
  </si>
  <si>
    <t>"strop" 10,98+1,24</t>
  </si>
  <si>
    <t>-259207897</t>
  </si>
  <si>
    <t>D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</si>
  <si>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</si>
  <si>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</si>
  <si>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</si>
  <si>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</si>
  <si>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</si>
  <si>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</si>
  <si>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</si>
  <si>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636750188</t>
  </si>
  <si>
    <t>https://podminky.urs.cz/item/CS_URS_2024_01/013254000</t>
  </si>
  <si>
    <t>VRN3</t>
  </si>
  <si>
    <t>Zařízení staveniště</t>
  </si>
  <si>
    <t>030001000</t>
  </si>
  <si>
    <t>-1600217738</t>
  </si>
  <si>
    <t>https://podminky.urs.cz/item/CS_URS_2024_01/030001000</t>
  </si>
  <si>
    <t>VRN4</t>
  </si>
  <si>
    <t>Inženýrská činnost</t>
  </si>
  <si>
    <t>045002000</t>
  </si>
  <si>
    <t>Kompletační a koordinační činnost</t>
  </si>
  <si>
    <t>848291580</t>
  </si>
  <si>
    <t>https://podminky.urs.cz/item/CS_URS_2024_01/045002000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</si>
</sst>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8082015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511" TargetMode="External" /><Relationship Id="rId5" Type="http://schemas.openxmlformats.org/officeDocument/2006/relationships/hyperlink" Target="https://podminky.urs.cz/item/CS_URS_2024_01/997013811" TargetMode="External" /><Relationship Id="rId6" Type="http://schemas.openxmlformats.org/officeDocument/2006/relationships/hyperlink" Target="https://podminky.urs.cz/item/CS_URS_2024_01/997013813" TargetMode="External" /><Relationship Id="rId7" Type="http://schemas.openxmlformats.org/officeDocument/2006/relationships/hyperlink" Target="https://podminky.urs.cz/item/CS_URS_2024_01/997013867" TargetMode="External" /><Relationship Id="rId8" Type="http://schemas.openxmlformats.org/officeDocument/2006/relationships/hyperlink" Target="https://podminky.urs.cz/item/CS_URS_2024_01/725110814" TargetMode="External" /><Relationship Id="rId9" Type="http://schemas.openxmlformats.org/officeDocument/2006/relationships/hyperlink" Target="https://podminky.urs.cz/item/CS_URS_2024_01/725210821" TargetMode="External" /><Relationship Id="rId10" Type="http://schemas.openxmlformats.org/officeDocument/2006/relationships/hyperlink" Target="https://podminky.urs.cz/item/CS_URS_2024_01/725240812" TargetMode="External" /><Relationship Id="rId11" Type="http://schemas.openxmlformats.org/officeDocument/2006/relationships/hyperlink" Target="https://podminky.urs.cz/item/CS_URS_2024_01/725820801" TargetMode="External" /><Relationship Id="rId12" Type="http://schemas.openxmlformats.org/officeDocument/2006/relationships/hyperlink" Target="https://podminky.urs.cz/item/CS_URS_2024_01/741371853" TargetMode="External" /><Relationship Id="rId13" Type="http://schemas.openxmlformats.org/officeDocument/2006/relationships/hyperlink" Target="https://podminky.urs.cz/item/CS_URS_2024_01/766691914" TargetMode="External" /><Relationship Id="rId14" Type="http://schemas.openxmlformats.org/officeDocument/2006/relationships/hyperlink" Target="https://podminky.urs.cz/item/CS_URS_2024_01/771571810" TargetMode="External" /><Relationship Id="rId15" Type="http://schemas.openxmlformats.org/officeDocument/2006/relationships/hyperlink" Target="https://podminky.urs.cz/item/CS_URS_2024_01/781471810" TargetMode="External" /><Relationship Id="rId16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2272225" TargetMode="External" /><Relationship Id="rId2" Type="http://schemas.openxmlformats.org/officeDocument/2006/relationships/hyperlink" Target="https://podminky.urs.cz/item/CS_URS_2024_01/612135101" TargetMode="External" /><Relationship Id="rId3" Type="http://schemas.openxmlformats.org/officeDocument/2006/relationships/hyperlink" Target="https://podminky.urs.cz/item/CS_URS_2024_01/612181001" TargetMode="External" /><Relationship Id="rId4" Type="http://schemas.openxmlformats.org/officeDocument/2006/relationships/hyperlink" Target="https://podminky.urs.cz/item/CS_URS_2024_01/949101111" TargetMode="External" /><Relationship Id="rId5" Type="http://schemas.openxmlformats.org/officeDocument/2006/relationships/hyperlink" Target="https://podminky.urs.cz/item/CS_URS_2024_01/952901111" TargetMode="External" /><Relationship Id="rId6" Type="http://schemas.openxmlformats.org/officeDocument/2006/relationships/hyperlink" Target="https://podminky.urs.cz/item/CS_URS_2024_01/998011009" TargetMode="External" /><Relationship Id="rId7" Type="http://schemas.openxmlformats.org/officeDocument/2006/relationships/hyperlink" Target="https://podminky.urs.cz/item/CS_URS_2024_01/721212121" TargetMode="External" /><Relationship Id="rId8" Type="http://schemas.openxmlformats.org/officeDocument/2006/relationships/hyperlink" Target="https://podminky.urs.cz/item/CS_URS_2024_01/725112022" TargetMode="External" /><Relationship Id="rId9" Type="http://schemas.openxmlformats.org/officeDocument/2006/relationships/hyperlink" Target="https://podminky.urs.cz/item/CS_URS_2024_01/725211615" TargetMode="External" /><Relationship Id="rId10" Type="http://schemas.openxmlformats.org/officeDocument/2006/relationships/hyperlink" Target="https://podminky.urs.cz/item/CS_URS_2024_01/725291652" TargetMode="External" /><Relationship Id="rId11" Type="http://schemas.openxmlformats.org/officeDocument/2006/relationships/hyperlink" Target="https://podminky.urs.cz/item/CS_URS_2024_01/725291653" TargetMode="External" /><Relationship Id="rId12" Type="http://schemas.openxmlformats.org/officeDocument/2006/relationships/hyperlink" Target="https://podminky.urs.cz/item/CS_URS_2024_01/725291654" TargetMode="External" /><Relationship Id="rId13" Type="http://schemas.openxmlformats.org/officeDocument/2006/relationships/hyperlink" Target="https://podminky.urs.cz/item/CS_URS_2024_01/725291664" TargetMode="External" /><Relationship Id="rId14" Type="http://schemas.openxmlformats.org/officeDocument/2006/relationships/hyperlink" Target="https://podminky.urs.cz/item/CS_URS_2024_01/725813111" TargetMode="External" /><Relationship Id="rId15" Type="http://schemas.openxmlformats.org/officeDocument/2006/relationships/hyperlink" Target="https://podminky.urs.cz/item/CS_URS_2024_01/725822613" TargetMode="External" /><Relationship Id="rId16" Type="http://schemas.openxmlformats.org/officeDocument/2006/relationships/hyperlink" Target="https://podminky.urs.cz/item/CS_URS_2024_01/725849411" TargetMode="External" /><Relationship Id="rId17" Type="http://schemas.openxmlformats.org/officeDocument/2006/relationships/hyperlink" Target="https://podminky.urs.cz/item/CS_URS_2024_01/726111031" TargetMode="External" /><Relationship Id="rId18" Type="http://schemas.openxmlformats.org/officeDocument/2006/relationships/hyperlink" Target="https://podminky.urs.cz/item/CS_URS_2024_01/741372062" TargetMode="External" /><Relationship Id="rId19" Type="http://schemas.openxmlformats.org/officeDocument/2006/relationships/hyperlink" Target="https://podminky.urs.cz/item/CS_URS_2024_01/741372077" TargetMode="External" /><Relationship Id="rId20" Type="http://schemas.openxmlformats.org/officeDocument/2006/relationships/hyperlink" Target="https://podminky.urs.cz/item/CS_URS_2024_01/763131712" TargetMode="External" /><Relationship Id="rId21" Type="http://schemas.openxmlformats.org/officeDocument/2006/relationships/hyperlink" Target="https://podminky.urs.cz/item/CS_URS_2024_01/764216443" TargetMode="External" /><Relationship Id="rId22" Type="http://schemas.openxmlformats.org/officeDocument/2006/relationships/hyperlink" Target="https://podminky.urs.cz/item/CS_URS_2024_01/766622216" TargetMode="External" /><Relationship Id="rId23" Type="http://schemas.openxmlformats.org/officeDocument/2006/relationships/hyperlink" Target="https://podminky.urs.cz/item/CS_URS_2024_01/766660002" TargetMode="External" /><Relationship Id="rId24" Type="http://schemas.openxmlformats.org/officeDocument/2006/relationships/hyperlink" Target="https://podminky.urs.cz/item/CS_URS_2024_01/766694126" TargetMode="External" /><Relationship Id="rId25" Type="http://schemas.openxmlformats.org/officeDocument/2006/relationships/hyperlink" Target="https://podminky.urs.cz/item/CS_URS_2024_01/771111011" TargetMode="External" /><Relationship Id="rId26" Type="http://schemas.openxmlformats.org/officeDocument/2006/relationships/hyperlink" Target="https://podminky.urs.cz/item/CS_URS_2024_01/771121011" TargetMode="External" /><Relationship Id="rId27" Type="http://schemas.openxmlformats.org/officeDocument/2006/relationships/hyperlink" Target="https://podminky.urs.cz/item/CS_URS_2024_01/771151011" TargetMode="External" /><Relationship Id="rId28" Type="http://schemas.openxmlformats.org/officeDocument/2006/relationships/hyperlink" Target="https://podminky.urs.cz/item/CS_URS_2024_01/771574433" TargetMode="External" /><Relationship Id="rId29" Type="http://schemas.openxmlformats.org/officeDocument/2006/relationships/hyperlink" Target="https://podminky.urs.cz/item/CS_URS_2024_01/771591112" TargetMode="External" /><Relationship Id="rId30" Type="http://schemas.openxmlformats.org/officeDocument/2006/relationships/hyperlink" Target="https://podminky.urs.cz/item/CS_URS_2024_01/998771101" TargetMode="External" /><Relationship Id="rId31" Type="http://schemas.openxmlformats.org/officeDocument/2006/relationships/hyperlink" Target="https://podminky.urs.cz/item/CS_URS_2024_01/781121011" TargetMode="External" /><Relationship Id="rId32" Type="http://schemas.openxmlformats.org/officeDocument/2006/relationships/hyperlink" Target="https://podminky.urs.cz/item/CS_URS_2024_01/781131112" TargetMode="External" /><Relationship Id="rId33" Type="http://schemas.openxmlformats.org/officeDocument/2006/relationships/hyperlink" Target="https://podminky.urs.cz/item/CS_URS_2024_01/781131264" TargetMode="External" /><Relationship Id="rId34" Type="http://schemas.openxmlformats.org/officeDocument/2006/relationships/hyperlink" Target="https://podminky.urs.cz/item/CS_URS_2024_01/781472217" TargetMode="External" /><Relationship Id="rId35" Type="http://schemas.openxmlformats.org/officeDocument/2006/relationships/hyperlink" Target="https://podminky.urs.cz/item/CS_URS_2024_01/781491021" TargetMode="External" /><Relationship Id="rId36" Type="http://schemas.openxmlformats.org/officeDocument/2006/relationships/hyperlink" Target="https://podminky.urs.cz/item/CS_URS_2024_01/781492211" TargetMode="External" /><Relationship Id="rId37" Type="http://schemas.openxmlformats.org/officeDocument/2006/relationships/hyperlink" Target="https://podminky.urs.cz/item/CS_URS_2024_01/998781111" TargetMode="External" /><Relationship Id="rId38" Type="http://schemas.openxmlformats.org/officeDocument/2006/relationships/hyperlink" Target="https://podminky.urs.cz/item/CS_URS_2024_01/783301303" TargetMode="External" /><Relationship Id="rId39" Type="http://schemas.openxmlformats.org/officeDocument/2006/relationships/hyperlink" Target="https://podminky.urs.cz/item/CS_URS_2024_01/783314203" TargetMode="External" /><Relationship Id="rId40" Type="http://schemas.openxmlformats.org/officeDocument/2006/relationships/hyperlink" Target="https://podminky.urs.cz/item/CS_URS_2024_01/783317105" TargetMode="External" /><Relationship Id="rId41" Type="http://schemas.openxmlformats.org/officeDocument/2006/relationships/hyperlink" Target="https://podminky.urs.cz/item/CS_URS_2024_01/784181121" TargetMode="External" /><Relationship Id="rId42" Type="http://schemas.openxmlformats.org/officeDocument/2006/relationships/hyperlink" Target="https://podminky.urs.cz/item/CS_URS_2024_01/784221101" TargetMode="External" /><Relationship Id="rId4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45002000" TargetMode="External" /><Relationship Id="rId4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11388531" TargetMode="External" /><Relationship Id="rId2" Type="http://schemas.openxmlformats.org/officeDocument/2006/relationships/hyperlink" Target="https://podminky.urs.cz/item/CS_URS_2024_01/612135101" TargetMode="External" /><Relationship Id="rId3" Type="http://schemas.openxmlformats.org/officeDocument/2006/relationships/hyperlink" Target="https://podminky.urs.cz/item/CS_URS_2024_01/631312131" TargetMode="External" /><Relationship Id="rId4" Type="http://schemas.openxmlformats.org/officeDocument/2006/relationships/hyperlink" Target="https://podminky.urs.cz/item/CS_URS_2024_01/949101112" TargetMode="External" /><Relationship Id="rId5" Type="http://schemas.openxmlformats.org/officeDocument/2006/relationships/hyperlink" Target="https://podminky.urs.cz/item/CS_URS_2024_01/952901111" TargetMode="External" /><Relationship Id="rId6" Type="http://schemas.openxmlformats.org/officeDocument/2006/relationships/hyperlink" Target="https://podminky.urs.cz/item/CS_URS_2024_01/952902121" TargetMode="External" /><Relationship Id="rId7" Type="http://schemas.openxmlformats.org/officeDocument/2006/relationships/hyperlink" Target="https://podminky.urs.cz/item/CS_URS_2024_01/962032641" TargetMode="External" /><Relationship Id="rId8" Type="http://schemas.openxmlformats.org/officeDocument/2006/relationships/hyperlink" Target="https://podminky.urs.cz/item/CS_URS_2024_01/965042141" TargetMode="External" /><Relationship Id="rId9" Type="http://schemas.openxmlformats.org/officeDocument/2006/relationships/hyperlink" Target="https://podminky.urs.cz/item/CS_URS_2024_01/974031143" TargetMode="External" /><Relationship Id="rId10" Type="http://schemas.openxmlformats.org/officeDocument/2006/relationships/hyperlink" Target="https://podminky.urs.cz/item/CS_URS_2024_01/977151115" TargetMode="External" /><Relationship Id="rId11" Type="http://schemas.openxmlformats.org/officeDocument/2006/relationships/hyperlink" Target="https://podminky.urs.cz/item/CS_URS_2024_01/997013212" TargetMode="External" /><Relationship Id="rId12" Type="http://schemas.openxmlformats.org/officeDocument/2006/relationships/hyperlink" Target="https://podminky.urs.cz/item/CS_URS_2024_01/997013501" TargetMode="External" /><Relationship Id="rId13" Type="http://schemas.openxmlformats.org/officeDocument/2006/relationships/hyperlink" Target="https://podminky.urs.cz/item/CS_URS_2024_01/997013509" TargetMode="External" /><Relationship Id="rId14" Type="http://schemas.openxmlformats.org/officeDocument/2006/relationships/hyperlink" Target="https://podminky.urs.cz/item/CS_URS_2024_01/997013511" TargetMode="External" /><Relationship Id="rId15" Type="http://schemas.openxmlformats.org/officeDocument/2006/relationships/hyperlink" Target="https://podminky.urs.cz/item/CS_URS_2024_01/997013811" TargetMode="External" /><Relationship Id="rId16" Type="http://schemas.openxmlformats.org/officeDocument/2006/relationships/hyperlink" Target="https://podminky.urs.cz/item/CS_URS_2024_01/997013812" TargetMode="External" /><Relationship Id="rId17" Type="http://schemas.openxmlformats.org/officeDocument/2006/relationships/hyperlink" Target="https://podminky.urs.cz/item/CS_URS_2024_01/997013814" TargetMode="External" /><Relationship Id="rId18" Type="http://schemas.openxmlformats.org/officeDocument/2006/relationships/hyperlink" Target="https://podminky.urs.cz/item/CS_URS_2024_01/997013861" TargetMode="External" /><Relationship Id="rId19" Type="http://schemas.openxmlformats.org/officeDocument/2006/relationships/hyperlink" Target="https://podminky.urs.cz/item/CS_URS_2024_01/997013863" TargetMode="External" /><Relationship Id="rId20" Type="http://schemas.openxmlformats.org/officeDocument/2006/relationships/hyperlink" Target="https://podminky.urs.cz/item/CS_URS_2024_01/998018002" TargetMode="External" /><Relationship Id="rId21" Type="http://schemas.openxmlformats.org/officeDocument/2006/relationships/hyperlink" Target="https://podminky.urs.cz/item/CS_URS_2024_01/713140813" TargetMode="External" /><Relationship Id="rId22" Type="http://schemas.openxmlformats.org/officeDocument/2006/relationships/hyperlink" Target="https://podminky.urs.cz/item/CS_URS_2024_01/721173723" TargetMode="External" /><Relationship Id="rId23" Type="http://schemas.openxmlformats.org/officeDocument/2006/relationships/hyperlink" Target="https://podminky.urs.cz/item/CS_URS_2024_01/722173403" TargetMode="External" /><Relationship Id="rId24" Type="http://schemas.openxmlformats.org/officeDocument/2006/relationships/hyperlink" Target="https://podminky.urs.cz/item/CS_URS_2024_01/722181211" TargetMode="External" /><Relationship Id="rId25" Type="http://schemas.openxmlformats.org/officeDocument/2006/relationships/hyperlink" Target="https://podminky.urs.cz/item/CS_URS_2024_01/722181241" TargetMode="External" /><Relationship Id="rId26" Type="http://schemas.openxmlformats.org/officeDocument/2006/relationships/hyperlink" Target="https://podminky.urs.cz/item/CS_URS_2024_01/725211615" TargetMode="External" /><Relationship Id="rId27" Type="http://schemas.openxmlformats.org/officeDocument/2006/relationships/hyperlink" Target="https://podminky.urs.cz/item/CS_URS_2024_01/725813111" TargetMode="External" /><Relationship Id="rId28" Type="http://schemas.openxmlformats.org/officeDocument/2006/relationships/hyperlink" Target="https://podminky.urs.cz/item/CS_URS_2024_01/725829121" TargetMode="External" /><Relationship Id="rId29" Type="http://schemas.openxmlformats.org/officeDocument/2006/relationships/hyperlink" Target="https://podminky.urs.cz/item/CS_URS_2024_01/998725122" TargetMode="External" /><Relationship Id="rId30" Type="http://schemas.openxmlformats.org/officeDocument/2006/relationships/hyperlink" Target="https://podminky.urs.cz/item/CS_URS_2024_01/733291101" TargetMode="External" /><Relationship Id="rId31" Type="http://schemas.openxmlformats.org/officeDocument/2006/relationships/hyperlink" Target="https://podminky.urs.cz/item/CS_URS_2024_01/733811252" TargetMode="External" /><Relationship Id="rId32" Type="http://schemas.openxmlformats.org/officeDocument/2006/relationships/hyperlink" Target="https://podminky.urs.cz/item/CS_URS_2024_01/998733122" TargetMode="External" /><Relationship Id="rId33" Type="http://schemas.openxmlformats.org/officeDocument/2006/relationships/hyperlink" Target="https://podminky.urs.cz/item/CS_URS_2024_01/735152577" TargetMode="External" /><Relationship Id="rId34" Type="http://schemas.openxmlformats.org/officeDocument/2006/relationships/hyperlink" Target="https://podminky.urs.cz/item/CS_URS_2024_01/735152579" TargetMode="External" /><Relationship Id="rId35" Type="http://schemas.openxmlformats.org/officeDocument/2006/relationships/hyperlink" Target="https://podminky.urs.cz/item/CS_URS_2024_01/735152581" TargetMode="External" /><Relationship Id="rId36" Type="http://schemas.openxmlformats.org/officeDocument/2006/relationships/hyperlink" Target="https://podminky.urs.cz/item/CS_URS_2024_01/735494811" TargetMode="External" /><Relationship Id="rId37" Type="http://schemas.openxmlformats.org/officeDocument/2006/relationships/hyperlink" Target="https://podminky.urs.cz/item/CS_URS_2024_01/998735122" TargetMode="External" /><Relationship Id="rId38" Type="http://schemas.openxmlformats.org/officeDocument/2006/relationships/hyperlink" Target="https://podminky.urs.cz/item/CS_URS_2024_01/751511804" TargetMode="External" /><Relationship Id="rId39" Type="http://schemas.openxmlformats.org/officeDocument/2006/relationships/hyperlink" Target="https://podminky.urs.cz/item/CS_URS_2024_01/751611815" TargetMode="External" /><Relationship Id="rId40" Type="http://schemas.openxmlformats.org/officeDocument/2006/relationships/hyperlink" Target="https://podminky.urs.cz/item/CS_URS_2024_01/751611841" TargetMode="External" /><Relationship Id="rId41" Type="http://schemas.openxmlformats.org/officeDocument/2006/relationships/hyperlink" Target="https://podminky.urs.cz/item/CS_URS_2024_01/998751111" TargetMode="External" /><Relationship Id="rId42" Type="http://schemas.openxmlformats.org/officeDocument/2006/relationships/hyperlink" Target="https://podminky.urs.cz/item/CS_URS_2024_01/762341913" TargetMode="External" /><Relationship Id="rId43" Type="http://schemas.openxmlformats.org/officeDocument/2006/relationships/hyperlink" Target="https://podminky.urs.cz/item/CS_URS_2024_01/763111362" TargetMode="External" /><Relationship Id="rId44" Type="http://schemas.openxmlformats.org/officeDocument/2006/relationships/hyperlink" Target="https://podminky.urs.cz/item/CS_URS_2024_01/763111741" TargetMode="External" /><Relationship Id="rId45" Type="http://schemas.openxmlformats.org/officeDocument/2006/relationships/hyperlink" Target="https://podminky.urs.cz/item/CS_URS_2024_01/713131121" TargetMode="External" /><Relationship Id="rId46" Type="http://schemas.openxmlformats.org/officeDocument/2006/relationships/hyperlink" Target="https://podminky.urs.cz/item/CS_URS_2024_01/763111811" TargetMode="External" /><Relationship Id="rId47" Type="http://schemas.openxmlformats.org/officeDocument/2006/relationships/hyperlink" Target="https://podminky.urs.cz/item/CS_URS_2024_01/763121413" TargetMode="External" /><Relationship Id="rId48" Type="http://schemas.openxmlformats.org/officeDocument/2006/relationships/hyperlink" Target="https://podminky.urs.cz/item/CS_URS_2024_01/763131431" TargetMode="External" /><Relationship Id="rId49" Type="http://schemas.openxmlformats.org/officeDocument/2006/relationships/hyperlink" Target="https://podminky.urs.cz/item/CS_URS_2024_01/763131751" TargetMode="External" /><Relationship Id="rId50" Type="http://schemas.openxmlformats.org/officeDocument/2006/relationships/hyperlink" Target="https://podminky.urs.cz/item/CS_URS_2024_01/763131752" TargetMode="External" /><Relationship Id="rId51" Type="http://schemas.openxmlformats.org/officeDocument/2006/relationships/hyperlink" Target="https://podminky.urs.cz/item/CS_URS_2024_01/763131821" TargetMode="External" /><Relationship Id="rId52" Type="http://schemas.openxmlformats.org/officeDocument/2006/relationships/hyperlink" Target="https://podminky.urs.cz/item/CS_URS_2024_01/763164715" TargetMode="External" /><Relationship Id="rId53" Type="http://schemas.openxmlformats.org/officeDocument/2006/relationships/hyperlink" Target="https://podminky.urs.cz/item/CS_URS_2024_01/763164735" TargetMode="External" /><Relationship Id="rId54" Type="http://schemas.openxmlformats.org/officeDocument/2006/relationships/hyperlink" Target="https://podminky.urs.cz/item/CS_URS_2024_01/763164755" TargetMode="External" /><Relationship Id="rId55" Type="http://schemas.openxmlformats.org/officeDocument/2006/relationships/hyperlink" Target="https://podminky.urs.cz/item/CS_URS_2024_01/763172388" TargetMode="External" /><Relationship Id="rId56" Type="http://schemas.openxmlformats.org/officeDocument/2006/relationships/hyperlink" Target="https://podminky.urs.cz/item/CS_URS_2024_01/763181811" TargetMode="External" /><Relationship Id="rId57" Type="http://schemas.openxmlformats.org/officeDocument/2006/relationships/hyperlink" Target="https://podminky.urs.cz/item/CS_URS_2024_01/763182411" TargetMode="External" /><Relationship Id="rId58" Type="http://schemas.openxmlformats.org/officeDocument/2006/relationships/hyperlink" Target="https://podminky.urs.cz/item/CS_URS_2024_01/766682111" TargetMode="External" /><Relationship Id="rId59" Type="http://schemas.openxmlformats.org/officeDocument/2006/relationships/hyperlink" Target="https://podminky.urs.cz/item/CS_URS_2024_01/998763121" TargetMode="External" /><Relationship Id="rId60" Type="http://schemas.openxmlformats.org/officeDocument/2006/relationships/hyperlink" Target="https://podminky.urs.cz/item/CS_URS_2024_01/765125302" TargetMode="External" /><Relationship Id="rId61" Type="http://schemas.openxmlformats.org/officeDocument/2006/relationships/hyperlink" Target="https://podminky.urs.cz/item/CS_URS_2024_01/765121411" TargetMode="External" /><Relationship Id="rId62" Type="http://schemas.openxmlformats.org/officeDocument/2006/relationships/hyperlink" Target="https://podminky.urs.cz/item/CS_URS_2024_01/765121503" TargetMode="External" /><Relationship Id="rId63" Type="http://schemas.openxmlformats.org/officeDocument/2006/relationships/hyperlink" Target="https://podminky.urs.cz/item/CS_URS_2024_01/765121801" TargetMode="External" /><Relationship Id="rId64" Type="http://schemas.openxmlformats.org/officeDocument/2006/relationships/hyperlink" Target="https://podminky.urs.cz/item/CS_URS_2024_01/765121821" TargetMode="External" /><Relationship Id="rId65" Type="http://schemas.openxmlformats.org/officeDocument/2006/relationships/hyperlink" Target="https://podminky.urs.cz/item/CS_URS_2024_01/765192811" TargetMode="External" /><Relationship Id="rId66" Type="http://schemas.openxmlformats.org/officeDocument/2006/relationships/hyperlink" Target="https://podminky.urs.cz/item/CS_URS_2024_01/998765122" TargetMode="External" /><Relationship Id="rId67" Type="http://schemas.openxmlformats.org/officeDocument/2006/relationships/hyperlink" Target="https://podminky.urs.cz/item/CS_URS_2024_01/766660171" TargetMode="External" /><Relationship Id="rId68" Type="http://schemas.openxmlformats.org/officeDocument/2006/relationships/hyperlink" Target="https://podminky.urs.cz/item/CS_URS_2024_01/766660172" TargetMode="External" /><Relationship Id="rId69" Type="http://schemas.openxmlformats.org/officeDocument/2006/relationships/hyperlink" Target="https://podminky.urs.cz/item/CS_URS_2024_01/766671024" TargetMode="External" /><Relationship Id="rId70" Type="http://schemas.openxmlformats.org/officeDocument/2006/relationships/hyperlink" Target="https://podminky.urs.cz/item/CS_URS_2024_01/766671025" TargetMode="External" /><Relationship Id="rId71" Type="http://schemas.openxmlformats.org/officeDocument/2006/relationships/hyperlink" Target="https://podminky.urs.cz/item/CS_URS_2024_01/766673810" TargetMode="External" /><Relationship Id="rId72" Type="http://schemas.openxmlformats.org/officeDocument/2006/relationships/hyperlink" Target="https://podminky.urs.cz/item/CS_URS_2024_01/766691914" TargetMode="External" /><Relationship Id="rId73" Type="http://schemas.openxmlformats.org/officeDocument/2006/relationships/hyperlink" Target="https://podminky.urs.cz/item/CS_URS_2024_01/998766122" TargetMode="External" /><Relationship Id="rId74" Type="http://schemas.openxmlformats.org/officeDocument/2006/relationships/hyperlink" Target="https://podminky.urs.cz/item/CS_URS_2024_01/771111011" TargetMode="External" /><Relationship Id="rId75" Type="http://schemas.openxmlformats.org/officeDocument/2006/relationships/hyperlink" Target="https://podminky.urs.cz/item/CS_URS_2024_01/771121011" TargetMode="External" /><Relationship Id="rId76" Type="http://schemas.openxmlformats.org/officeDocument/2006/relationships/hyperlink" Target="https://podminky.urs.cz/item/CS_URS_2024_01/771151016" TargetMode="External" /><Relationship Id="rId77" Type="http://schemas.openxmlformats.org/officeDocument/2006/relationships/hyperlink" Target="https://podminky.urs.cz/item/CS_URS_2024_01/771474212" TargetMode="External" /><Relationship Id="rId78" Type="http://schemas.openxmlformats.org/officeDocument/2006/relationships/hyperlink" Target="https://podminky.urs.cz/item/CS_URS_2024_01/771571810" TargetMode="External" /><Relationship Id="rId79" Type="http://schemas.openxmlformats.org/officeDocument/2006/relationships/hyperlink" Target="https://podminky.urs.cz/item/CS_URS_2024_01/771574433" TargetMode="External" /><Relationship Id="rId80" Type="http://schemas.openxmlformats.org/officeDocument/2006/relationships/hyperlink" Target="https://podminky.urs.cz/item/CS_URS_2024_01/998771122" TargetMode="External" /><Relationship Id="rId81" Type="http://schemas.openxmlformats.org/officeDocument/2006/relationships/hyperlink" Target="https://podminky.urs.cz/item/CS_URS_2024_01/776111311" TargetMode="External" /><Relationship Id="rId82" Type="http://schemas.openxmlformats.org/officeDocument/2006/relationships/hyperlink" Target="https://podminky.urs.cz/item/CS_URS_2024_01/776121112" TargetMode="External" /><Relationship Id="rId83" Type="http://schemas.openxmlformats.org/officeDocument/2006/relationships/hyperlink" Target="https://podminky.urs.cz/item/CS_URS_2024_01/776221121" TargetMode="External" /><Relationship Id="rId84" Type="http://schemas.openxmlformats.org/officeDocument/2006/relationships/hyperlink" Target="https://podminky.urs.cz/item/CS_URS_2024_01/776421111" TargetMode="External" /><Relationship Id="rId85" Type="http://schemas.openxmlformats.org/officeDocument/2006/relationships/hyperlink" Target="https://podminky.urs.cz/item/CS_URS_2024_01/776421711" TargetMode="External" /><Relationship Id="rId86" Type="http://schemas.openxmlformats.org/officeDocument/2006/relationships/hyperlink" Target="https://podminky.urs.cz/item/CS_URS_2024_01/998776122" TargetMode="External" /><Relationship Id="rId87" Type="http://schemas.openxmlformats.org/officeDocument/2006/relationships/hyperlink" Target="https://podminky.urs.cz/item/CS_URS_2024_01/781121011" TargetMode="External" /><Relationship Id="rId88" Type="http://schemas.openxmlformats.org/officeDocument/2006/relationships/hyperlink" Target="https://podminky.urs.cz/item/CS_URS_2024_01/781472217" TargetMode="External" /><Relationship Id="rId89" Type="http://schemas.openxmlformats.org/officeDocument/2006/relationships/hyperlink" Target="https://podminky.urs.cz/item/CS_URS_2024_01/781492211" TargetMode="External" /><Relationship Id="rId90" Type="http://schemas.openxmlformats.org/officeDocument/2006/relationships/hyperlink" Target="https://podminky.urs.cz/item/CS_URS_2024_01/998781122" TargetMode="External" /><Relationship Id="rId91" Type="http://schemas.openxmlformats.org/officeDocument/2006/relationships/hyperlink" Target="https://podminky.urs.cz/item/CS_URS_2024_01/783213121" TargetMode="External" /><Relationship Id="rId92" Type="http://schemas.openxmlformats.org/officeDocument/2006/relationships/hyperlink" Target="https://podminky.urs.cz/item/CS_URS_2024_01/783301303" TargetMode="External" /><Relationship Id="rId93" Type="http://schemas.openxmlformats.org/officeDocument/2006/relationships/hyperlink" Target="https://podminky.urs.cz/item/CS_URS_2024_01/783314203" TargetMode="External" /><Relationship Id="rId94" Type="http://schemas.openxmlformats.org/officeDocument/2006/relationships/hyperlink" Target="https://podminky.urs.cz/item/CS_URS_2024_01/783317105" TargetMode="External" /><Relationship Id="rId95" Type="http://schemas.openxmlformats.org/officeDocument/2006/relationships/hyperlink" Target="https://podminky.urs.cz/item/CS_URS_2024_01/763111717" TargetMode="External" /><Relationship Id="rId96" Type="http://schemas.openxmlformats.org/officeDocument/2006/relationships/hyperlink" Target="https://podminky.urs.cz/item/CS_URS_2024_01/763121714" TargetMode="External" /><Relationship Id="rId97" Type="http://schemas.openxmlformats.org/officeDocument/2006/relationships/hyperlink" Target="https://podminky.urs.cz/item/CS_URS_2024_01/763131714" TargetMode="External" /><Relationship Id="rId98" Type="http://schemas.openxmlformats.org/officeDocument/2006/relationships/hyperlink" Target="https://podminky.urs.cz/item/CS_URS_2024_01/784181121" TargetMode="External" /><Relationship Id="rId99" Type="http://schemas.openxmlformats.org/officeDocument/2006/relationships/hyperlink" Target="https://podminky.urs.cz/item/CS_URS_2024_01/784221101" TargetMode="External" /><Relationship Id="rId100" Type="http://schemas.openxmlformats.org/officeDocument/2006/relationships/hyperlink" Target="https://podminky.urs.cz/item/CS_URS_2024_01/784221103" TargetMode="External" /><Relationship Id="rId10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2031023" TargetMode="External" /><Relationship Id="rId2" Type="http://schemas.openxmlformats.org/officeDocument/2006/relationships/hyperlink" Target="https://podminky.urs.cz/item/CS_URS_2024_01/968072455" TargetMode="External" /><Relationship Id="rId3" Type="http://schemas.openxmlformats.org/officeDocument/2006/relationships/hyperlink" Target="https://podminky.urs.cz/item/CS_URS_2024_01/977151121" TargetMode="External" /><Relationship Id="rId4" Type="http://schemas.openxmlformats.org/officeDocument/2006/relationships/hyperlink" Target="https://podminky.urs.cz/item/CS_URS_2024_01/997013501" TargetMode="External" /><Relationship Id="rId5" Type="http://schemas.openxmlformats.org/officeDocument/2006/relationships/hyperlink" Target="https://podminky.urs.cz/item/CS_URS_2024_01/997013509" TargetMode="External" /><Relationship Id="rId6" Type="http://schemas.openxmlformats.org/officeDocument/2006/relationships/hyperlink" Target="https://podminky.urs.cz/item/CS_URS_2024_01/997013511" TargetMode="External" /><Relationship Id="rId7" Type="http://schemas.openxmlformats.org/officeDocument/2006/relationships/hyperlink" Target="https://podminky.urs.cz/item/CS_URS_2024_01/997013811" TargetMode="External" /><Relationship Id="rId8" Type="http://schemas.openxmlformats.org/officeDocument/2006/relationships/hyperlink" Target="https://podminky.urs.cz/item/CS_URS_2024_01/997013812" TargetMode="External" /><Relationship Id="rId9" Type="http://schemas.openxmlformats.org/officeDocument/2006/relationships/hyperlink" Target="https://podminky.urs.cz/item/CS_URS_2024_01/997013863" TargetMode="External" /><Relationship Id="rId10" Type="http://schemas.openxmlformats.org/officeDocument/2006/relationships/hyperlink" Target="https://podminky.urs.cz/item/CS_URS_2024_01/997013867" TargetMode="External" /><Relationship Id="rId11" Type="http://schemas.openxmlformats.org/officeDocument/2006/relationships/hyperlink" Target="https://podminky.urs.cz/item/CS_URS_2024_01/725110814" TargetMode="External" /><Relationship Id="rId12" Type="http://schemas.openxmlformats.org/officeDocument/2006/relationships/hyperlink" Target="https://podminky.urs.cz/item/CS_URS_2024_01/725130811" TargetMode="External" /><Relationship Id="rId13" Type="http://schemas.openxmlformats.org/officeDocument/2006/relationships/hyperlink" Target="https://podminky.urs.cz/item/CS_URS_2024_01/725210821" TargetMode="External" /><Relationship Id="rId14" Type="http://schemas.openxmlformats.org/officeDocument/2006/relationships/hyperlink" Target="https://podminky.urs.cz/item/CS_URS_2024_01/725240811" TargetMode="External" /><Relationship Id="rId15" Type="http://schemas.openxmlformats.org/officeDocument/2006/relationships/hyperlink" Target="https://podminky.urs.cz/item/CS_URS_2024_01/725330820" TargetMode="External" /><Relationship Id="rId16" Type="http://schemas.openxmlformats.org/officeDocument/2006/relationships/hyperlink" Target="https://podminky.urs.cz/item/CS_URS_2024_01/725820801" TargetMode="External" /><Relationship Id="rId17" Type="http://schemas.openxmlformats.org/officeDocument/2006/relationships/hyperlink" Target="https://podminky.urs.cz/item/CS_URS_2024_01/725820802" TargetMode="External" /><Relationship Id="rId18" Type="http://schemas.openxmlformats.org/officeDocument/2006/relationships/hyperlink" Target="https://podminky.urs.cz/item/CS_URS_2024_01/725840850" TargetMode="External" /><Relationship Id="rId19" Type="http://schemas.openxmlformats.org/officeDocument/2006/relationships/hyperlink" Target="https://podminky.urs.cz/item/CS_URS_2024_01/741371853" TargetMode="External" /><Relationship Id="rId20" Type="http://schemas.openxmlformats.org/officeDocument/2006/relationships/hyperlink" Target="https://podminky.urs.cz/item/CS_URS_2024_01/763135811" TargetMode="External" /><Relationship Id="rId21" Type="http://schemas.openxmlformats.org/officeDocument/2006/relationships/hyperlink" Target="https://podminky.urs.cz/item/CS_URS_2024_01/766691914" TargetMode="External" /><Relationship Id="rId22" Type="http://schemas.openxmlformats.org/officeDocument/2006/relationships/hyperlink" Target="https://podminky.urs.cz/item/CS_URS_2024_01/771571810" TargetMode="External" /><Relationship Id="rId23" Type="http://schemas.openxmlformats.org/officeDocument/2006/relationships/hyperlink" Target="https://podminky.urs.cz/item/CS_URS_2024_01/781471810" TargetMode="External" /><Relationship Id="rId2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51102" TargetMode="External" /><Relationship Id="rId2" Type="http://schemas.openxmlformats.org/officeDocument/2006/relationships/hyperlink" Target="https://podminky.urs.cz/item/CS_URS_2024_01/317151104" TargetMode="External" /><Relationship Id="rId3" Type="http://schemas.openxmlformats.org/officeDocument/2006/relationships/hyperlink" Target="https://podminky.urs.cz/item/CS_URS_2024_01/342244211" TargetMode="External" /><Relationship Id="rId4" Type="http://schemas.openxmlformats.org/officeDocument/2006/relationships/hyperlink" Target="https://podminky.urs.cz/item/CS_URS_2024_01/612131100" TargetMode="External" /><Relationship Id="rId5" Type="http://schemas.openxmlformats.org/officeDocument/2006/relationships/hyperlink" Target="https://podminky.urs.cz/item/CS_URS_2024_01/612135101" TargetMode="External" /><Relationship Id="rId6" Type="http://schemas.openxmlformats.org/officeDocument/2006/relationships/hyperlink" Target="https://podminky.urs.cz/item/CS_URS_2024_01/612181001" TargetMode="External" /><Relationship Id="rId7" Type="http://schemas.openxmlformats.org/officeDocument/2006/relationships/hyperlink" Target="https://podminky.urs.cz/item/CS_URS_2024_01/612321121" TargetMode="External" /><Relationship Id="rId8" Type="http://schemas.openxmlformats.org/officeDocument/2006/relationships/hyperlink" Target="https://podminky.urs.cz/item/CS_URS_2024_01/612325112" TargetMode="External" /><Relationship Id="rId9" Type="http://schemas.openxmlformats.org/officeDocument/2006/relationships/hyperlink" Target="https://podminky.urs.cz/item/CS_URS_2024_01/631312141" TargetMode="External" /><Relationship Id="rId10" Type="http://schemas.openxmlformats.org/officeDocument/2006/relationships/hyperlink" Target="https://podminky.urs.cz/item/CS_URS_2024_01/642942111" TargetMode="External" /><Relationship Id="rId11" Type="http://schemas.openxmlformats.org/officeDocument/2006/relationships/hyperlink" Target="https://podminky.urs.cz/item/CS_URS_2024_01/949101111" TargetMode="External" /><Relationship Id="rId12" Type="http://schemas.openxmlformats.org/officeDocument/2006/relationships/hyperlink" Target="https://podminky.urs.cz/item/CS_URS_2024_01/952901111" TargetMode="External" /><Relationship Id="rId13" Type="http://schemas.openxmlformats.org/officeDocument/2006/relationships/hyperlink" Target="https://podminky.urs.cz/item/CS_URS_2024_01/998011008" TargetMode="External" /><Relationship Id="rId14" Type="http://schemas.openxmlformats.org/officeDocument/2006/relationships/hyperlink" Target="https://podminky.urs.cz/item/CS_URS_2024_01/725112022" TargetMode="External" /><Relationship Id="rId15" Type="http://schemas.openxmlformats.org/officeDocument/2006/relationships/hyperlink" Target="https://podminky.urs.cz/item/CS_URS_2024_01/725121011" TargetMode="External" /><Relationship Id="rId16" Type="http://schemas.openxmlformats.org/officeDocument/2006/relationships/hyperlink" Target="https://podminky.urs.cz/item/CS_URS_2024_01/725211615" TargetMode="External" /><Relationship Id="rId17" Type="http://schemas.openxmlformats.org/officeDocument/2006/relationships/hyperlink" Target="https://podminky.urs.cz/item/CS_URS_2024_01/725291652" TargetMode="External" /><Relationship Id="rId18" Type="http://schemas.openxmlformats.org/officeDocument/2006/relationships/hyperlink" Target="https://podminky.urs.cz/item/CS_URS_2024_01/725291653" TargetMode="External" /><Relationship Id="rId19" Type="http://schemas.openxmlformats.org/officeDocument/2006/relationships/hyperlink" Target="https://podminky.urs.cz/item/CS_URS_2024_01/725291654" TargetMode="External" /><Relationship Id="rId20" Type="http://schemas.openxmlformats.org/officeDocument/2006/relationships/hyperlink" Target="https://podminky.urs.cz/item/CS_URS_2024_01/725291664" TargetMode="External" /><Relationship Id="rId21" Type="http://schemas.openxmlformats.org/officeDocument/2006/relationships/hyperlink" Target="https://podminky.urs.cz/item/CS_URS_2024_01/725331111" TargetMode="External" /><Relationship Id="rId22" Type="http://schemas.openxmlformats.org/officeDocument/2006/relationships/hyperlink" Target="https://podminky.urs.cz/item/CS_URS_2024_01/725813111" TargetMode="External" /><Relationship Id="rId23" Type="http://schemas.openxmlformats.org/officeDocument/2006/relationships/hyperlink" Target="https://podminky.urs.cz/item/CS_URS_2024_01/725821312" TargetMode="External" /><Relationship Id="rId24" Type="http://schemas.openxmlformats.org/officeDocument/2006/relationships/hyperlink" Target="https://podminky.urs.cz/item/CS_URS_2024_01/725822613" TargetMode="External" /><Relationship Id="rId25" Type="http://schemas.openxmlformats.org/officeDocument/2006/relationships/hyperlink" Target="https://podminky.urs.cz/item/CS_URS_2024_01/998725111" TargetMode="External" /><Relationship Id="rId26" Type="http://schemas.openxmlformats.org/officeDocument/2006/relationships/hyperlink" Target="https://podminky.urs.cz/item/CS_URS_2024_01/726111031" TargetMode="External" /><Relationship Id="rId27" Type="http://schemas.openxmlformats.org/officeDocument/2006/relationships/hyperlink" Target="https://podminky.urs.cz/item/CS_URS_2024_01/998726121" TargetMode="External" /><Relationship Id="rId28" Type="http://schemas.openxmlformats.org/officeDocument/2006/relationships/hyperlink" Target="https://podminky.urs.cz/item/CS_URS_2024_01/741372062" TargetMode="External" /><Relationship Id="rId29" Type="http://schemas.openxmlformats.org/officeDocument/2006/relationships/hyperlink" Target="https://podminky.urs.cz/item/CS_URS_2024_01/741372077" TargetMode="External" /><Relationship Id="rId30" Type="http://schemas.openxmlformats.org/officeDocument/2006/relationships/hyperlink" Target="https://podminky.urs.cz/item/CS_URS_2024_01/751111012" TargetMode="External" /><Relationship Id="rId31" Type="http://schemas.openxmlformats.org/officeDocument/2006/relationships/hyperlink" Target="https://podminky.urs.cz/item/CS_URS_2024_01/998751111" TargetMode="External" /><Relationship Id="rId32" Type="http://schemas.openxmlformats.org/officeDocument/2006/relationships/hyperlink" Target="https://podminky.urs.cz/item/CS_URS_2024_01/763131712" TargetMode="External" /><Relationship Id="rId33" Type="http://schemas.openxmlformats.org/officeDocument/2006/relationships/hyperlink" Target="https://podminky.urs.cz/item/CS_URS_2024_01/763135102" TargetMode="External" /><Relationship Id="rId34" Type="http://schemas.openxmlformats.org/officeDocument/2006/relationships/hyperlink" Target="https://podminky.urs.cz/item/CS_URS_2024_01/763411111" TargetMode="External" /><Relationship Id="rId35" Type="http://schemas.openxmlformats.org/officeDocument/2006/relationships/hyperlink" Target="https://podminky.urs.cz/item/CS_URS_2024_01/763411121" TargetMode="External" /><Relationship Id="rId36" Type="http://schemas.openxmlformats.org/officeDocument/2006/relationships/hyperlink" Target="https://podminky.urs.cz/item/CS_URS_2024_01/763411211" TargetMode="External" /><Relationship Id="rId37" Type="http://schemas.openxmlformats.org/officeDocument/2006/relationships/hyperlink" Target="https://podminky.urs.cz/item/CS_URS_2024_01/998763110" TargetMode="External" /><Relationship Id="rId38" Type="http://schemas.openxmlformats.org/officeDocument/2006/relationships/hyperlink" Target="https://podminky.urs.cz/item/CS_URS_2024_01/766660001" TargetMode="External" /><Relationship Id="rId39" Type="http://schemas.openxmlformats.org/officeDocument/2006/relationships/hyperlink" Target="https://podminky.urs.cz/item/CS_URS_2024_01/998766111" TargetMode="External" /><Relationship Id="rId40" Type="http://schemas.openxmlformats.org/officeDocument/2006/relationships/hyperlink" Target="https://podminky.urs.cz/item/CS_URS_2024_01/771111011" TargetMode="External" /><Relationship Id="rId41" Type="http://schemas.openxmlformats.org/officeDocument/2006/relationships/hyperlink" Target="https://podminky.urs.cz/item/CS_URS_2024_01/771121011" TargetMode="External" /><Relationship Id="rId42" Type="http://schemas.openxmlformats.org/officeDocument/2006/relationships/hyperlink" Target="https://podminky.urs.cz/item/CS_URS_2024_01/771151011" TargetMode="External" /><Relationship Id="rId43" Type="http://schemas.openxmlformats.org/officeDocument/2006/relationships/hyperlink" Target="https://podminky.urs.cz/item/CS_URS_2024_01/771574433" TargetMode="External" /><Relationship Id="rId44" Type="http://schemas.openxmlformats.org/officeDocument/2006/relationships/hyperlink" Target="https://podminky.urs.cz/item/CS_URS_2024_01/771591112" TargetMode="External" /><Relationship Id="rId45" Type="http://schemas.openxmlformats.org/officeDocument/2006/relationships/hyperlink" Target="https://podminky.urs.cz/item/CS_URS_2024_01/998771111" TargetMode="External" /><Relationship Id="rId46" Type="http://schemas.openxmlformats.org/officeDocument/2006/relationships/hyperlink" Target="https://podminky.urs.cz/item/CS_URS_2024_01/781121011" TargetMode="External" /><Relationship Id="rId47" Type="http://schemas.openxmlformats.org/officeDocument/2006/relationships/hyperlink" Target="https://podminky.urs.cz/item/CS_URS_2024_01/781131112" TargetMode="External" /><Relationship Id="rId48" Type="http://schemas.openxmlformats.org/officeDocument/2006/relationships/hyperlink" Target="https://podminky.urs.cz/item/CS_URS_2024_01/781131264" TargetMode="External" /><Relationship Id="rId49" Type="http://schemas.openxmlformats.org/officeDocument/2006/relationships/hyperlink" Target="https://podminky.urs.cz/item/CS_URS_2024_01/781472217" TargetMode="External" /><Relationship Id="rId50" Type="http://schemas.openxmlformats.org/officeDocument/2006/relationships/hyperlink" Target="https://podminky.urs.cz/item/CS_URS_2024_01/781491021" TargetMode="External" /><Relationship Id="rId51" Type="http://schemas.openxmlformats.org/officeDocument/2006/relationships/hyperlink" Target="https://podminky.urs.cz/item/CS_URS_2024_01/781492211" TargetMode="External" /><Relationship Id="rId52" Type="http://schemas.openxmlformats.org/officeDocument/2006/relationships/hyperlink" Target="https://podminky.urs.cz/item/CS_URS_2024_01/781492251" TargetMode="External" /><Relationship Id="rId53" Type="http://schemas.openxmlformats.org/officeDocument/2006/relationships/hyperlink" Target="https://podminky.urs.cz/item/CS_URS_2024_01/998781111" TargetMode="External" /><Relationship Id="rId54" Type="http://schemas.openxmlformats.org/officeDocument/2006/relationships/hyperlink" Target="https://podminky.urs.cz/item/CS_URS_2024_01/783301303" TargetMode="External" /><Relationship Id="rId55" Type="http://schemas.openxmlformats.org/officeDocument/2006/relationships/hyperlink" Target="https://podminky.urs.cz/item/CS_URS_2024_01/783314203" TargetMode="External" /><Relationship Id="rId56" Type="http://schemas.openxmlformats.org/officeDocument/2006/relationships/hyperlink" Target="https://podminky.urs.cz/item/CS_URS_2024_01/783317105" TargetMode="External" /><Relationship Id="rId57" Type="http://schemas.openxmlformats.org/officeDocument/2006/relationships/hyperlink" Target="https://podminky.urs.cz/item/CS_URS_2024_01/784181121" TargetMode="External" /><Relationship Id="rId58" Type="http://schemas.openxmlformats.org/officeDocument/2006/relationships/hyperlink" Target="https://podminky.urs.cz/item/CS_URS_2024_01/784221101" TargetMode="External" /><Relationship Id="rId5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2031023" TargetMode="External" /><Relationship Id="rId2" Type="http://schemas.openxmlformats.org/officeDocument/2006/relationships/hyperlink" Target="https://podminky.urs.cz/item/CS_URS_2024_01/968072455" TargetMode="External" /><Relationship Id="rId3" Type="http://schemas.openxmlformats.org/officeDocument/2006/relationships/hyperlink" Target="https://podminky.urs.cz/item/CS_URS_2024_01/971033641" TargetMode="External" /><Relationship Id="rId4" Type="http://schemas.openxmlformats.org/officeDocument/2006/relationships/hyperlink" Target="https://podminky.urs.cz/item/CS_URS_2024_01/974031164" TargetMode="External" /><Relationship Id="rId5" Type="http://schemas.openxmlformats.org/officeDocument/2006/relationships/hyperlink" Target="https://podminky.urs.cz/item/CS_URS_2024_01/974031167" TargetMode="External" /><Relationship Id="rId6" Type="http://schemas.openxmlformats.org/officeDocument/2006/relationships/hyperlink" Target="https://podminky.urs.cz/item/CS_URS_2024_01/997013501" TargetMode="External" /><Relationship Id="rId7" Type="http://schemas.openxmlformats.org/officeDocument/2006/relationships/hyperlink" Target="https://podminky.urs.cz/item/CS_URS_2024_01/997013509" TargetMode="External" /><Relationship Id="rId8" Type="http://schemas.openxmlformats.org/officeDocument/2006/relationships/hyperlink" Target="https://podminky.urs.cz/item/CS_URS_2024_01/997013511" TargetMode="External" /><Relationship Id="rId9" Type="http://schemas.openxmlformats.org/officeDocument/2006/relationships/hyperlink" Target="https://podminky.urs.cz/item/CS_URS_2024_01/997013811" TargetMode="External" /><Relationship Id="rId10" Type="http://schemas.openxmlformats.org/officeDocument/2006/relationships/hyperlink" Target="https://podminky.urs.cz/item/CS_URS_2024_01/997013812" TargetMode="External" /><Relationship Id="rId11" Type="http://schemas.openxmlformats.org/officeDocument/2006/relationships/hyperlink" Target="https://podminky.urs.cz/item/CS_URS_2024_01/997013863" TargetMode="External" /><Relationship Id="rId12" Type="http://schemas.openxmlformats.org/officeDocument/2006/relationships/hyperlink" Target="https://podminky.urs.cz/item/CS_URS_2024_01/997013867" TargetMode="External" /><Relationship Id="rId13" Type="http://schemas.openxmlformats.org/officeDocument/2006/relationships/hyperlink" Target="https://podminky.urs.cz/item/CS_URS_2024_01/725110814" TargetMode="External" /><Relationship Id="rId14" Type="http://schemas.openxmlformats.org/officeDocument/2006/relationships/hyperlink" Target="https://podminky.urs.cz/item/CS_URS_2024_01/725130811" TargetMode="External" /><Relationship Id="rId15" Type="http://schemas.openxmlformats.org/officeDocument/2006/relationships/hyperlink" Target="https://podminky.urs.cz/item/CS_URS_2024_01/725210821" TargetMode="External" /><Relationship Id="rId16" Type="http://schemas.openxmlformats.org/officeDocument/2006/relationships/hyperlink" Target="https://podminky.urs.cz/item/CS_URS_2024_01/725330820" TargetMode="External" /><Relationship Id="rId17" Type="http://schemas.openxmlformats.org/officeDocument/2006/relationships/hyperlink" Target="https://podminky.urs.cz/item/CS_URS_2024_01/725820801" TargetMode="External" /><Relationship Id="rId18" Type="http://schemas.openxmlformats.org/officeDocument/2006/relationships/hyperlink" Target="https://podminky.urs.cz/item/CS_URS_2024_01/725820802" TargetMode="External" /><Relationship Id="rId19" Type="http://schemas.openxmlformats.org/officeDocument/2006/relationships/hyperlink" Target="https://podminky.urs.cz/item/CS_URS_2024_01/741371853" TargetMode="External" /><Relationship Id="rId20" Type="http://schemas.openxmlformats.org/officeDocument/2006/relationships/hyperlink" Target="https://podminky.urs.cz/item/CS_URS_2024_01/763135811" TargetMode="External" /><Relationship Id="rId21" Type="http://schemas.openxmlformats.org/officeDocument/2006/relationships/hyperlink" Target="https://podminky.urs.cz/item/CS_URS_2024_01/766691914" TargetMode="External" /><Relationship Id="rId22" Type="http://schemas.openxmlformats.org/officeDocument/2006/relationships/hyperlink" Target="https://podminky.urs.cz/item/CS_URS_2024_01/771571810" TargetMode="External" /><Relationship Id="rId23" Type="http://schemas.openxmlformats.org/officeDocument/2006/relationships/hyperlink" Target="https://podminky.urs.cz/item/CS_URS_2024_01/781471810" TargetMode="External" /><Relationship Id="rId2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51104" TargetMode="External" /><Relationship Id="rId2" Type="http://schemas.openxmlformats.org/officeDocument/2006/relationships/hyperlink" Target="https://podminky.urs.cz/item/CS_URS_2024_01/317941121" TargetMode="External" /><Relationship Id="rId3" Type="http://schemas.openxmlformats.org/officeDocument/2006/relationships/hyperlink" Target="https://podminky.urs.cz/item/CS_URS_2024_01/340271025" TargetMode="External" /><Relationship Id="rId4" Type="http://schemas.openxmlformats.org/officeDocument/2006/relationships/hyperlink" Target="https://podminky.urs.cz/item/CS_URS_2024_01/342244211" TargetMode="External" /><Relationship Id="rId5" Type="http://schemas.openxmlformats.org/officeDocument/2006/relationships/hyperlink" Target="https://podminky.urs.cz/item/CS_URS_2024_01/346481111" TargetMode="External" /><Relationship Id="rId6" Type="http://schemas.openxmlformats.org/officeDocument/2006/relationships/hyperlink" Target="https://podminky.urs.cz/item/CS_URS_2024_01/612131100" TargetMode="External" /><Relationship Id="rId7" Type="http://schemas.openxmlformats.org/officeDocument/2006/relationships/hyperlink" Target="https://podminky.urs.cz/item/CS_URS_2024_01/612135101" TargetMode="External" /><Relationship Id="rId8" Type="http://schemas.openxmlformats.org/officeDocument/2006/relationships/hyperlink" Target="https://podminky.urs.cz/item/CS_URS_2024_01/612181001" TargetMode="External" /><Relationship Id="rId9" Type="http://schemas.openxmlformats.org/officeDocument/2006/relationships/hyperlink" Target="https://podminky.urs.cz/item/CS_URS_2024_01/612321121" TargetMode="External" /><Relationship Id="rId10" Type="http://schemas.openxmlformats.org/officeDocument/2006/relationships/hyperlink" Target="https://podminky.urs.cz/item/CS_URS_2024_01/612325112" TargetMode="External" /><Relationship Id="rId11" Type="http://schemas.openxmlformats.org/officeDocument/2006/relationships/hyperlink" Target="https://podminky.urs.cz/item/CS_URS_2024_01/619995001" TargetMode="External" /><Relationship Id="rId12" Type="http://schemas.openxmlformats.org/officeDocument/2006/relationships/hyperlink" Target="https://podminky.urs.cz/item/CS_URS_2024_01/631312141" TargetMode="External" /><Relationship Id="rId13" Type="http://schemas.openxmlformats.org/officeDocument/2006/relationships/hyperlink" Target="https://podminky.urs.cz/item/CS_URS_2024_01/642942111" TargetMode="External" /><Relationship Id="rId14" Type="http://schemas.openxmlformats.org/officeDocument/2006/relationships/hyperlink" Target="https://podminky.urs.cz/item/CS_URS_2024_01/949101111" TargetMode="External" /><Relationship Id="rId15" Type="http://schemas.openxmlformats.org/officeDocument/2006/relationships/hyperlink" Target="https://podminky.urs.cz/item/CS_URS_2024_01/952901111" TargetMode="External" /><Relationship Id="rId16" Type="http://schemas.openxmlformats.org/officeDocument/2006/relationships/hyperlink" Target="https://podminky.urs.cz/item/CS_URS_2024_01/998011008" TargetMode="External" /><Relationship Id="rId17" Type="http://schemas.openxmlformats.org/officeDocument/2006/relationships/hyperlink" Target="https://podminky.urs.cz/item/CS_URS_2024_01/725112022" TargetMode="External" /><Relationship Id="rId18" Type="http://schemas.openxmlformats.org/officeDocument/2006/relationships/hyperlink" Target="https://podminky.urs.cz/item/CS_URS_2024_01/725119125" TargetMode="External" /><Relationship Id="rId19" Type="http://schemas.openxmlformats.org/officeDocument/2006/relationships/hyperlink" Target="https://podminky.urs.cz/item/CS_URS_2024_01/725121011" TargetMode="External" /><Relationship Id="rId20" Type="http://schemas.openxmlformats.org/officeDocument/2006/relationships/hyperlink" Target="https://podminky.urs.cz/item/CS_URS_2024_01/725211615" TargetMode="External" /><Relationship Id="rId21" Type="http://schemas.openxmlformats.org/officeDocument/2006/relationships/hyperlink" Target="https://podminky.urs.cz/item/CS_URS_2024_01/725211681" TargetMode="External" /><Relationship Id="rId22" Type="http://schemas.openxmlformats.org/officeDocument/2006/relationships/hyperlink" Target="https://podminky.urs.cz/item/CS_URS_2024_01/725291652" TargetMode="External" /><Relationship Id="rId23" Type="http://schemas.openxmlformats.org/officeDocument/2006/relationships/hyperlink" Target="https://podminky.urs.cz/item/CS_URS_2024_01/725291653" TargetMode="External" /><Relationship Id="rId24" Type="http://schemas.openxmlformats.org/officeDocument/2006/relationships/hyperlink" Target="https://podminky.urs.cz/item/CS_URS_2024_01/725291654" TargetMode="External" /><Relationship Id="rId25" Type="http://schemas.openxmlformats.org/officeDocument/2006/relationships/hyperlink" Target="https://podminky.urs.cz/item/CS_URS_2024_01/725291664" TargetMode="External" /><Relationship Id="rId26" Type="http://schemas.openxmlformats.org/officeDocument/2006/relationships/hyperlink" Target="https://podminky.urs.cz/item/CS_URS_2024_01/725291669" TargetMode="External" /><Relationship Id="rId27" Type="http://schemas.openxmlformats.org/officeDocument/2006/relationships/hyperlink" Target="https://podminky.urs.cz/item/CS_URS_2024_01/725291670" TargetMode="External" /><Relationship Id="rId28" Type="http://schemas.openxmlformats.org/officeDocument/2006/relationships/hyperlink" Target="https://podminky.urs.cz/item/CS_URS_2024_01/725331111" TargetMode="External" /><Relationship Id="rId29" Type="http://schemas.openxmlformats.org/officeDocument/2006/relationships/hyperlink" Target="https://podminky.urs.cz/item/CS_URS_2024_01/725813111" TargetMode="External" /><Relationship Id="rId30" Type="http://schemas.openxmlformats.org/officeDocument/2006/relationships/hyperlink" Target="https://podminky.urs.cz/item/CS_URS_2024_01/725821312" TargetMode="External" /><Relationship Id="rId31" Type="http://schemas.openxmlformats.org/officeDocument/2006/relationships/hyperlink" Target="https://podminky.urs.cz/item/CS_URS_2024_01/725822613" TargetMode="External" /><Relationship Id="rId32" Type="http://schemas.openxmlformats.org/officeDocument/2006/relationships/hyperlink" Target="https://podminky.urs.cz/item/CS_URS_2024_01/725829121" TargetMode="External" /><Relationship Id="rId33" Type="http://schemas.openxmlformats.org/officeDocument/2006/relationships/hyperlink" Target="https://podminky.urs.cz/item/CS_URS_2024_01/998725111" TargetMode="External" /><Relationship Id="rId34" Type="http://schemas.openxmlformats.org/officeDocument/2006/relationships/hyperlink" Target="https://podminky.urs.cz/item/CS_URS_2024_01/726111031" TargetMode="External" /><Relationship Id="rId35" Type="http://schemas.openxmlformats.org/officeDocument/2006/relationships/hyperlink" Target="https://podminky.urs.cz/item/CS_URS_2024_01/998726121" TargetMode="External" /><Relationship Id="rId36" Type="http://schemas.openxmlformats.org/officeDocument/2006/relationships/hyperlink" Target="https://podminky.urs.cz/item/CS_URS_2024_01/741372062" TargetMode="External" /><Relationship Id="rId37" Type="http://schemas.openxmlformats.org/officeDocument/2006/relationships/hyperlink" Target="https://podminky.urs.cz/item/CS_URS_2024_01/741372077" TargetMode="External" /><Relationship Id="rId38" Type="http://schemas.openxmlformats.org/officeDocument/2006/relationships/hyperlink" Target="https://podminky.urs.cz/item/CS_URS_2024_01/763131712" TargetMode="External" /><Relationship Id="rId39" Type="http://schemas.openxmlformats.org/officeDocument/2006/relationships/hyperlink" Target="https://podminky.urs.cz/item/CS_URS_2024_01/763135102" TargetMode="External" /><Relationship Id="rId40" Type="http://schemas.openxmlformats.org/officeDocument/2006/relationships/hyperlink" Target="https://podminky.urs.cz/item/CS_URS_2024_01/763411111" TargetMode="External" /><Relationship Id="rId41" Type="http://schemas.openxmlformats.org/officeDocument/2006/relationships/hyperlink" Target="https://podminky.urs.cz/item/CS_URS_2024_01/763411121" TargetMode="External" /><Relationship Id="rId42" Type="http://schemas.openxmlformats.org/officeDocument/2006/relationships/hyperlink" Target="https://podminky.urs.cz/item/CS_URS_2024_01/998763110" TargetMode="External" /><Relationship Id="rId43" Type="http://schemas.openxmlformats.org/officeDocument/2006/relationships/hyperlink" Target="https://podminky.urs.cz/item/CS_URS_2024_01/764216443" TargetMode="External" /><Relationship Id="rId44" Type="http://schemas.openxmlformats.org/officeDocument/2006/relationships/hyperlink" Target="https://podminky.urs.cz/item/CS_URS_2024_01/766622216" TargetMode="External" /><Relationship Id="rId45" Type="http://schemas.openxmlformats.org/officeDocument/2006/relationships/hyperlink" Target="https://podminky.urs.cz/item/CS_URS_2024_01/766660001" TargetMode="External" /><Relationship Id="rId46" Type="http://schemas.openxmlformats.org/officeDocument/2006/relationships/hyperlink" Target="https://podminky.urs.cz/item/CS_URS_2024_01/998766111" TargetMode="External" /><Relationship Id="rId47" Type="http://schemas.openxmlformats.org/officeDocument/2006/relationships/hyperlink" Target="https://podminky.urs.cz/item/CS_URS_2024_01/771111011" TargetMode="External" /><Relationship Id="rId48" Type="http://schemas.openxmlformats.org/officeDocument/2006/relationships/hyperlink" Target="https://podminky.urs.cz/item/CS_URS_2024_01/771121011" TargetMode="External" /><Relationship Id="rId49" Type="http://schemas.openxmlformats.org/officeDocument/2006/relationships/hyperlink" Target="https://podminky.urs.cz/item/CS_URS_2024_01/771151011" TargetMode="External" /><Relationship Id="rId50" Type="http://schemas.openxmlformats.org/officeDocument/2006/relationships/hyperlink" Target="https://podminky.urs.cz/item/CS_URS_2024_01/771574433" TargetMode="External" /><Relationship Id="rId51" Type="http://schemas.openxmlformats.org/officeDocument/2006/relationships/hyperlink" Target="https://podminky.urs.cz/item/CS_URS_2024_01/771591112" TargetMode="External" /><Relationship Id="rId52" Type="http://schemas.openxmlformats.org/officeDocument/2006/relationships/hyperlink" Target="https://podminky.urs.cz/item/CS_URS_2024_01/998771111" TargetMode="External" /><Relationship Id="rId53" Type="http://schemas.openxmlformats.org/officeDocument/2006/relationships/hyperlink" Target="https://podminky.urs.cz/item/CS_URS_2024_01/781121011" TargetMode="External" /><Relationship Id="rId54" Type="http://schemas.openxmlformats.org/officeDocument/2006/relationships/hyperlink" Target="https://podminky.urs.cz/item/CS_URS_2024_01/781131112" TargetMode="External" /><Relationship Id="rId55" Type="http://schemas.openxmlformats.org/officeDocument/2006/relationships/hyperlink" Target="https://podminky.urs.cz/item/CS_URS_2024_01/781131264" TargetMode="External" /><Relationship Id="rId56" Type="http://schemas.openxmlformats.org/officeDocument/2006/relationships/hyperlink" Target="https://podminky.urs.cz/item/CS_URS_2024_01/781472217" TargetMode="External" /><Relationship Id="rId57" Type="http://schemas.openxmlformats.org/officeDocument/2006/relationships/hyperlink" Target="https://podminky.urs.cz/item/CS_URS_2024_01/781491021" TargetMode="External" /><Relationship Id="rId58" Type="http://schemas.openxmlformats.org/officeDocument/2006/relationships/hyperlink" Target="https://podminky.urs.cz/item/CS_URS_2024_01/781492211" TargetMode="External" /><Relationship Id="rId59" Type="http://schemas.openxmlformats.org/officeDocument/2006/relationships/hyperlink" Target="https://podminky.urs.cz/item/CS_URS_2024_01/781492251" TargetMode="External" /><Relationship Id="rId60" Type="http://schemas.openxmlformats.org/officeDocument/2006/relationships/hyperlink" Target="https://podminky.urs.cz/item/CS_URS_2024_01/998781111" TargetMode="External" /><Relationship Id="rId61" Type="http://schemas.openxmlformats.org/officeDocument/2006/relationships/hyperlink" Target="https://podminky.urs.cz/item/CS_URS_2024_01/783301303" TargetMode="External" /><Relationship Id="rId62" Type="http://schemas.openxmlformats.org/officeDocument/2006/relationships/hyperlink" Target="https://podminky.urs.cz/item/CS_URS_2024_01/783314203" TargetMode="External" /><Relationship Id="rId63" Type="http://schemas.openxmlformats.org/officeDocument/2006/relationships/hyperlink" Target="https://podminky.urs.cz/item/CS_URS_2024_01/783317105" TargetMode="External" /><Relationship Id="rId64" Type="http://schemas.openxmlformats.org/officeDocument/2006/relationships/hyperlink" Target="https://podminky.urs.cz/item/CS_URS_2024_01/784181121" TargetMode="External" /><Relationship Id="rId65" Type="http://schemas.openxmlformats.org/officeDocument/2006/relationships/hyperlink" Target="https://podminky.urs.cz/item/CS_URS_2024_01/784221101" TargetMode="External" /><Relationship Id="rId6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8082015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511" TargetMode="External" /><Relationship Id="rId5" Type="http://schemas.openxmlformats.org/officeDocument/2006/relationships/hyperlink" Target="https://podminky.urs.cz/item/CS_URS_2024_01/997013812" TargetMode="External" /><Relationship Id="rId6" Type="http://schemas.openxmlformats.org/officeDocument/2006/relationships/hyperlink" Target="https://podminky.urs.cz/item/CS_URS_2024_01/997013813" TargetMode="External" /><Relationship Id="rId7" Type="http://schemas.openxmlformats.org/officeDocument/2006/relationships/hyperlink" Target="https://podminky.urs.cz/item/CS_URS_2024_01/997013867" TargetMode="External" /><Relationship Id="rId8" Type="http://schemas.openxmlformats.org/officeDocument/2006/relationships/hyperlink" Target="https://podminky.urs.cz/item/CS_URS_2024_01/741371853" TargetMode="External" /><Relationship Id="rId9" Type="http://schemas.openxmlformats.org/officeDocument/2006/relationships/hyperlink" Target="https://podminky.urs.cz/item/CS_URS_2024_01/763121811" TargetMode="External" /><Relationship Id="rId10" Type="http://schemas.openxmlformats.org/officeDocument/2006/relationships/hyperlink" Target="https://podminky.urs.cz/item/CS_URS_2024_01/766691914" TargetMode="External" /><Relationship Id="rId11" Type="http://schemas.openxmlformats.org/officeDocument/2006/relationships/hyperlink" Target="https://podminky.urs.cz/item/CS_URS_2024_01/771571810" TargetMode="External" /><Relationship Id="rId12" Type="http://schemas.openxmlformats.org/officeDocument/2006/relationships/hyperlink" Target="https://podminky.urs.cz/item/CS_URS_2024_01/094103000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9995001" TargetMode="External" /><Relationship Id="rId2" Type="http://schemas.openxmlformats.org/officeDocument/2006/relationships/hyperlink" Target="https://podminky.urs.cz/item/CS_URS_2024_01/949101111" TargetMode="External" /><Relationship Id="rId3" Type="http://schemas.openxmlformats.org/officeDocument/2006/relationships/hyperlink" Target="https://podminky.urs.cz/item/CS_URS_2024_01/952901111" TargetMode="External" /><Relationship Id="rId4" Type="http://schemas.openxmlformats.org/officeDocument/2006/relationships/hyperlink" Target="https://podminky.urs.cz/item/CS_URS_2024_01/965046111" TargetMode="External" /><Relationship Id="rId5" Type="http://schemas.openxmlformats.org/officeDocument/2006/relationships/hyperlink" Target="https://podminky.urs.cz/item/CS_URS_2024_01/741372062" TargetMode="External" /><Relationship Id="rId6" Type="http://schemas.openxmlformats.org/officeDocument/2006/relationships/hyperlink" Target="https://podminky.urs.cz/item/CS_URS_2024_01/763111911" TargetMode="External" /><Relationship Id="rId7" Type="http://schemas.openxmlformats.org/officeDocument/2006/relationships/hyperlink" Target="https://podminky.urs.cz/item/CS_URS_2024_01/763121411" TargetMode="External" /><Relationship Id="rId8" Type="http://schemas.openxmlformats.org/officeDocument/2006/relationships/hyperlink" Target="https://podminky.urs.cz/item/CS_URS_2024_01/763131712" TargetMode="External" /><Relationship Id="rId9" Type="http://schemas.openxmlformats.org/officeDocument/2006/relationships/hyperlink" Target="https://podminky.urs.cz/item/CS_URS_2024_01/998763110" TargetMode="External" /><Relationship Id="rId10" Type="http://schemas.openxmlformats.org/officeDocument/2006/relationships/hyperlink" Target="https://podminky.urs.cz/item/CS_URS_2024_01/764216443" TargetMode="External" /><Relationship Id="rId11" Type="http://schemas.openxmlformats.org/officeDocument/2006/relationships/hyperlink" Target="https://podminky.urs.cz/item/CS_URS_2024_01/766622216" TargetMode="External" /><Relationship Id="rId12" Type="http://schemas.openxmlformats.org/officeDocument/2006/relationships/hyperlink" Target="https://podminky.urs.cz/item/CS_URS_2024_01/766660002" TargetMode="External" /><Relationship Id="rId13" Type="http://schemas.openxmlformats.org/officeDocument/2006/relationships/hyperlink" Target="https://podminky.urs.cz/item/CS_URS_2024_01/766694126" TargetMode="External" /><Relationship Id="rId14" Type="http://schemas.openxmlformats.org/officeDocument/2006/relationships/hyperlink" Target="https://podminky.urs.cz/item/CS_URS_2024_01/998766101" TargetMode="External" /><Relationship Id="rId15" Type="http://schemas.openxmlformats.org/officeDocument/2006/relationships/hyperlink" Target="https://podminky.urs.cz/item/CS_URS_2024_01/775413401" TargetMode="External" /><Relationship Id="rId16" Type="http://schemas.openxmlformats.org/officeDocument/2006/relationships/hyperlink" Target="https://podminky.urs.cz/item/CS_URS_2024_01/777111111" TargetMode="External" /><Relationship Id="rId17" Type="http://schemas.openxmlformats.org/officeDocument/2006/relationships/hyperlink" Target="https://podminky.urs.cz/item/CS_URS_2024_01/777131101" TargetMode="External" /><Relationship Id="rId18" Type="http://schemas.openxmlformats.org/officeDocument/2006/relationships/hyperlink" Target="https://podminky.urs.cz/item/CS_URS_2024_01/777511125" TargetMode="External" /><Relationship Id="rId19" Type="http://schemas.openxmlformats.org/officeDocument/2006/relationships/hyperlink" Target="https://podminky.urs.cz/item/CS_URS_2024_01/777611121" TargetMode="External" /><Relationship Id="rId20" Type="http://schemas.openxmlformats.org/officeDocument/2006/relationships/hyperlink" Target="https://podminky.urs.cz/item/CS_URS_2024_01/998777111" TargetMode="External" /><Relationship Id="rId21" Type="http://schemas.openxmlformats.org/officeDocument/2006/relationships/hyperlink" Target="https://podminky.urs.cz/item/CS_URS_2024_01/783301303" TargetMode="External" /><Relationship Id="rId22" Type="http://schemas.openxmlformats.org/officeDocument/2006/relationships/hyperlink" Target="https://podminky.urs.cz/item/CS_URS_2024_01/783314203" TargetMode="External" /><Relationship Id="rId23" Type="http://schemas.openxmlformats.org/officeDocument/2006/relationships/hyperlink" Target="https://podminky.urs.cz/item/CS_URS_2024_01/783317105" TargetMode="External" /><Relationship Id="rId24" Type="http://schemas.openxmlformats.org/officeDocument/2006/relationships/hyperlink" Target="https://podminky.urs.cz/item/CS_URS_2024_01/784111011" TargetMode="External" /><Relationship Id="rId25" Type="http://schemas.openxmlformats.org/officeDocument/2006/relationships/hyperlink" Target="https://podminky.urs.cz/item/CS_URS_2024_01/763121714" TargetMode="External" /><Relationship Id="rId26" Type="http://schemas.openxmlformats.org/officeDocument/2006/relationships/hyperlink" Target="https://podminky.urs.cz/item/CS_URS_2024_01/763131714" TargetMode="External" /><Relationship Id="rId27" Type="http://schemas.openxmlformats.org/officeDocument/2006/relationships/hyperlink" Target="https://podminky.urs.cz/item/CS_URS_2024_01/784221101" TargetMode="External" /><Relationship Id="rId2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P2402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OBJEKT - Klatovská 200G, 30100 Plzeň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Klatovská 200G, 30100 Plzeň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20. 3. 2024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Střední škola informatiky a finančních služeb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Planteam, Na Výsluní 630, Líně - Sulkov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37</v>
      </c>
      <c r="AJ50" s="38"/>
      <c r="AK50" s="38"/>
      <c r="AL50" s="38"/>
      <c r="AM50" s="71" t="str">
        <f>IF(E20="","",E20)</f>
        <v>Ing. Irena Potužáková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ROUND(AG55+AG58+AG61+AG64+AG67+AG70,2)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ROUND(AS55+AS58+AS61+AS64+AS67+AS70,2)</f>
        <v>0</v>
      </c>
      <c r="AT54" s="104">
        <f>ROUND(SUM(AV54:AW54),2)</f>
        <v>0</v>
      </c>
      <c r="AU54" s="105">
        <f>ROUND(AU55+AU58+AU61+AU64+AU67+AU70,5)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ROUND(AZ55+AZ58+AZ61+AZ64+AZ67+AZ70,2)</f>
        <v>0</v>
      </c>
      <c r="BA54" s="104">
        <f>ROUND(BA55+BA58+BA61+BA64+BA67+BA70,2)</f>
        <v>0</v>
      </c>
      <c r="BB54" s="104">
        <f>ROUND(BB55+BB58+BB61+BB64+BB67+BB70,2)</f>
        <v>0</v>
      </c>
      <c r="BC54" s="104">
        <f>ROUND(BC55+BC58+BC61+BC64+BC67+BC70,2)</f>
        <v>0</v>
      </c>
      <c r="BD54" s="106">
        <f>ROUND(BD55+BD58+BD61+BD64+BD67+BD70,2)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16.5" customHeight="1">
      <c r="A55" s="7"/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ROUND(SUM(AG56:AG57),2)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81</v>
      </c>
      <c r="AR55" s="116"/>
      <c r="AS55" s="117">
        <f>ROUND(SUM(AS56:AS57),2)</f>
        <v>0</v>
      </c>
      <c r="AT55" s="118">
        <f>ROUND(SUM(AV55:AW55),2)</f>
        <v>0</v>
      </c>
      <c r="AU55" s="119">
        <f>ROUND(SUM(AU56:AU57),5)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ROUND(SUM(AZ56:AZ57),2)</f>
        <v>0</v>
      </c>
      <c r="BA55" s="118">
        <f>ROUND(SUM(BA56:BA57),2)</f>
        <v>0</v>
      </c>
      <c r="BB55" s="118">
        <f>ROUND(SUM(BB56:BB57),2)</f>
        <v>0</v>
      </c>
      <c r="BC55" s="118">
        <f>ROUND(SUM(BC56:BC57),2)</f>
        <v>0</v>
      </c>
      <c r="BD55" s="120">
        <f>ROUND(SUM(BD56:BD57),2)</f>
        <v>0</v>
      </c>
      <c r="BE55" s="7"/>
      <c r="BS55" s="121" t="s">
        <v>74</v>
      </c>
      <c r="BT55" s="121" t="s">
        <v>82</v>
      </c>
      <c r="BU55" s="121" t="s">
        <v>76</v>
      </c>
      <c r="BV55" s="121" t="s">
        <v>77</v>
      </c>
      <c r="BW55" s="121" t="s">
        <v>83</v>
      </c>
      <c r="BX55" s="121" t="s">
        <v>5</v>
      </c>
      <c r="CL55" s="121" t="s">
        <v>19</v>
      </c>
      <c r="CM55" s="121" t="s">
        <v>84</v>
      </c>
    </row>
    <row r="56" s="4" customFormat="1" ht="16.5" customHeight="1">
      <c r="A56" s="122" t="s">
        <v>85</v>
      </c>
      <c r="B56" s="61"/>
      <c r="C56" s="123"/>
      <c r="D56" s="123"/>
      <c r="E56" s="124" t="s">
        <v>86</v>
      </c>
      <c r="F56" s="124"/>
      <c r="G56" s="124"/>
      <c r="H56" s="124"/>
      <c r="I56" s="124"/>
      <c r="J56" s="123"/>
      <c r="K56" s="124" t="s">
        <v>87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'A - Stavební práce'!J32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88</v>
      </c>
      <c r="AR56" s="63"/>
      <c r="AS56" s="127">
        <v>0</v>
      </c>
      <c r="AT56" s="128">
        <f>ROUND(SUM(AV56:AW56),2)</f>
        <v>0</v>
      </c>
      <c r="AU56" s="129">
        <f>'A - Stavební práce'!P108</f>
        <v>0</v>
      </c>
      <c r="AV56" s="128">
        <f>'A - Stavební práce'!J35</f>
        <v>0</v>
      </c>
      <c r="AW56" s="128">
        <f>'A - Stavební práce'!J36</f>
        <v>0</v>
      </c>
      <c r="AX56" s="128">
        <f>'A - Stavební práce'!J37</f>
        <v>0</v>
      </c>
      <c r="AY56" s="128">
        <f>'A - Stavební práce'!J38</f>
        <v>0</v>
      </c>
      <c r="AZ56" s="128">
        <f>'A - Stavební práce'!F35</f>
        <v>0</v>
      </c>
      <c r="BA56" s="128">
        <f>'A - Stavební práce'!F36</f>
        <v>0</v>
      </c>
      <c r="BB56" s="128">
        <f>'A - Stavební práce'!F37</f>
        <v>0</v>
      </c>
      <c r="BC56" s="128">
        <f>'A - Stavební práce'!F38</f>
        <v>0</v>
      </c>
      <c r="BD56" s="130">
        <f>'A - Stavební práce'!F39</f>
        <v>0</v>
      </c>
      <c r="BE56" s="4"/>
      <c r="BT56" s="131" t="s">
        <v>84</v>
      </c>
      <c r="BV56" s="131" t="s">
        <v>77</v>
      </c>
      <c r="BW56" s="131" t="s">
        <v>89</v>
      </c>
      <c r="BX56" s="131" t="s">
        <v>83</v>
      </c>
      <c r="CL56" s="131" t="s">
        <v>19</v>
      </c>
    </row>
    <row r="57" s="4" customFormat="1" ht="16.5" customHeight="1">
      <c r="A57" s="122" t="s">
        <v>85</v>
      </c>
      <c r="B57" s="61"/>
      <c r="C57" s="123"/>
      <c r="D57" s="123"/>
      <c r="E57" s="124" t="s">
        <v>90</v>
      </c>
      <c r="F57" s="124"/>
      <c r="G57" s="124"/>
      <c r="H57" s="124"/>
      <c r="I57" s="124"/>
      <c r="J57" s="123"/>
      <c r="K57" s="124" t="s">
        <v>91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'B - Elektroinstalace'!J32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88</v>
      </c>
      <c r="AR57" s="63"/>
      <c r="AS57" s="127">
        <v>0</v>
      </c>
      <c r="AT57" s="128">
        <f>ROUND(SUM(AV57:AW57),2)</f>
        <v>0</v>
      </c>
      <c r="AU57" s="129">
        <f>'B - Elektroinstalace'!P93</f>
        <v>0</v>
      </c>
      <c r="AV57" s="128">
        <f>'B - Elektroinstalace'!J35</f>
        <v>0</v>
      </c>
      <c r="AW57" s="128">
        <f>'B - Elektroinstalace'!J36</f>
        <v>0</v>
      </c>
      <c r="AX57" s="128">
        <f>'B - Elektroinstalace'!J37</f>
        <v>0</v>
      </c>
      <c r="AY57" s="128">
        <f>'B - Elektroinstalace'!J38</f>
        <v>0</v>
      </c>
      <c r="AZ57" s="128">
        <f>'B - Elektroinstalace'!F35</f>
        <v>0</v>
      </c>
      <c r="BA57" s="128">
        <f>'B - Elektroinstalace'!F36</f>
        <v>0</v>
      </c>
      <c r="BB57" s="128">
        <f>'B - Elektroinstalace'!F37</f>
        <v>0</v>
      </c>
      <c r="BC57" s="128">
        <f>'B - Elektroinstalace'!F38</f>
        <v>0</v>
      </c>
      <c r="BD57" s="130">
        <f>'B - Elektroinstalace'!F39</f>
        <v>0</v>
      </c>
      <c r="BE57" s="4"/>
      <c r="BT57" s="131" t="s">
        <v>84</v>
      </c>
      <c r="BV57" s="131" t="s">
        <v>77</v>
      </c>
      <c r="BW57" s="131" t="s">
        <v>92</v>
      </c>
      <c r="BX57" s="131" t="s">
        <v>83</v>
      </c>
      <c r="CL57" s="131" t="s">
        <v>19</v>
      </c>
    </row>
    <row r="58" s="7" customFormat="1" ht="16.5" customHeight="1">
      <c r="A58" s="7"/>
      <c r="B58" s="109"/>
      <c r="C58" s="110"/>
      <c r="D58" s="111" t="s">
        <v>93</v>
      </c>
      <c r="E58" s="111"/>
      <c r="F58" s="111"/>
      <c r="G58" s="111"/>
      <c r="H58" s="111"/>
      <c r="I58" s="112"/>
      <c r="J58" s="111" t="s">
        <v>94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ROUND(SUM(AG59:AG60),2)</f>
        <v>0</v>
      </c>
      <c r="AH58" s="112"/>
      <c r="AI58" s="112"/>
      <c r="AJ58" s="112"/>
      <c r="AK58" s="112"/>
      <c r="AL58" s="112"/>
      <c r="AM58" s="112"/>
      <c r="AN58" s="114">
        <f>SUM(AG58,AT58)</f>
        <v>0</v>
      </c>
      <c r="AO58" s="112"/>
      <c r="AP58" s="112"/>
      <c r="AQ58" s="115" t="s">
        <v>81</v>
      </c>
      <c r="AR58" s="116"/>
      <c r="AS58" s="117">
        <f>ROUND(SUM(AS59:AS60),2)</f>
        <v>0</v>
      </c>
      <c r="AT58" s="118">
        <f>ROUND(SUM(AV58:AW58),2)</f>
        <v>0</v>
      </c>
      <c r="AU58" s="119">
        <f>ROUND(SUM(AU59:AU60),5)</f>
        <v>0</v>
      </c>
      <c r="AV58" s="118">
        <f>ROUND(AZ58*L29,2)</f>
        <v>0</v>
      </c>
      <c r="AW58" s="118">
        <f>ROUND(BA58*L30,2)</f>
        <v>0</v>
      </c>
      <c r="AX58" s="118">
        <f>ROUND(BB58*L29,2)</f>
        <v>0</v>
      </c>
      <c r="AY58" s="118">
        <f>ROUND(BC58*L30,2)</f>
        <v>0</v>
      </c>
      <c r="AZ58" s="118">
        <f>ROUND(SUM(AZ59:AZ60),2)</f>
        <v>0</v>
      </c>
      <c r="BA58" s="118">
        <f>ROUND(SUM(BA59:BA60),2)</f>
        <v>0</v>
      </c>
      <c r="BB58" s="118">
        <f>ROUND(SUM(BB59:BB60),2)</f>
        <v>0</v>
      </c>
      <c r="BC58" s="118">
        <f>ROUND(SUM(BC59:BC60),2)</f>
        <v>0</v>
      </c>
      <c r="BD58" s="120">
        <f>ROUND(SUM(BD59:BD60),2)</f>
        <v>0</v>
      </c>
      <c r="BE58" s="7"/>
      <c r="BS58" s="121" t="s">
        <v>74</v>
      </c>
      <c r="BT58" s="121" t="s">
        <v>82</v>
      </c>
      <c r="BU58" s="121" t="s">
        <v>76</v>
      </c>
      <c r="BV58" s="121" t="s">
        <v>77</v>
      </c>
      <c r="BW58" s="121" t="s">
        <v>95</v>
      </c>
      <c r="BX58" s="121" t="s">
        <v>5</v>
      </c>
      <c r="CL58" s="121" t="s">
        <v>19</v>
      </c>
      <c r="CM58" s="121" t="s">
        <v>84</v>
      </c>
    </row>
    <row r="59" s="4" customFormat="1" ht="16.5" customHeight="1">
      <c r="A59" s="122" t="s">
        <v>85</v>
      </c>
      <c r="B59" s="61"/>
      <c r="C59" s="123"/>
      <c r="D59" s="123"/>
      <c r="E59" s="124" t="s">
        <v>96</v>
      </c>
      <c r="F59" s="124"/>
      <c r="G59" s="124"/>
      <c r="H59" s="124"/>
      <c r="I59" s="124"/>
      <c r="J59" s="123"/>
      <c r="K59" s="124" t="s">
        <v>97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'Lb - Bourací práce'!J32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88</v>
      </c>
      <c r="AR59" s="63"/>
      <c r="AS59" s="127">
        <v>0</v>
      </c>
      <c r="AT59" s="128">
        <f>ROUND(SUM(AV59:AW59),2)</f>
        <v>0</v>
      </c>
      <c r="AU59" s="129">
        <f>'Lb - Bourací práce'!P95</f>
        <v>0</v>
      </c>
      <c r="AV59" s="128">
        <f>'Lb - Bourací práce'!J35</f>
        <v>0</v>
      </c>
      <c r="AW59" s="128">
        <f>'Lb - Bourací práce'!J36</f>
        <v>0</v>
      </c>
      <c r="AX59" s="128">
        <f>'Lb - Bourací práce'!J37</f>
        <v>0</v>
      </c>
      <c r="AY59" s="128">
        <f>'Lb - Bourací práce'!J38</f>
        <v>0</v>
      </c>
      <c r="AZ59" s="128">
        <f>'Lb - Bourací práce'!F35</f>
        <v>0</v>
      </c>
      <c r="BA59" s="128">
        <f>'Lb - Bourací práce'!F36</f>
        <v>0</v>
      </c>
      <c r="BB59" s="128">
        <f>'Lb - Bourací práce'!F37</f>
        <v>0</v>
      </c>
      <c r="BC59" s="128">
        <f>'Lb - Bourací práce'!F38</f>
        <v>0</v>
      </c>
      <c r="BD59" s="130">
        <f>'Lb - Bourací práce'!F39</f>
        <v>0</v>
      </c>
      <c r="BE59" s="4"/>
      <c r="BT59" s="131" t="s">
        <v>84</v>
      </c>
      <c r="BV59" s="131" t="s">
        <v>77</v>
      </c>
      <c r="BW59" s="131" t="s">
        <v>98</v>
      </c>
      <c r="BX59" s="131" t="s">
        <v>95</v>
      </c>
      <c r="CL59" s="131" t="s">
        <v>19</v>
      </c>
    </row>
    <row r="60" s="4" customFormat="1" ht="16.5" customHeight="1">
      <c r="A60" s="122" t="s">
        <v>85</v>
      </c>
      <c r="B60" s="61"/>
      <c r="C60" s="123"/>
      <c r="D60" s="123"/>
      <c r="E60" s="124" t="s">
        <v>99</v>
      </c>
      <c r="F60" s="124"/>
      <c r="G60" s="124"/>
      <c r="H60" s="124"/>
      <c r="I60" s="124"/>
      <c r="J60" s="123"/>
      <c r="K60" s="124" t="s">
        <v>100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'Lc - Nové úpravy'!J32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88</v>
      </c>
      <c r="AR60" s="63"/>
      <c r="AS60" s="127">
        <v>0</v>
      </c>
      <c r="AT60" s="128">
        <f>ROUND(SUM(AV60:AW60),2)</f>
        <v>0</v>
      </c>
      <c r="AU60" s="129">
        <f>'Lc - Nové úpravy'!P102</f>
        <v>0</v>
      </c>
      <c r="AV60" s="128">
        <f>'Lc - Nové úpravy'!J35</f>
        <v>0</v>
      </c>
      <c r="AW60" s="128">
        <f>'Lc - Nové úpravy'!J36</f>
        <v>0</v>
      </c>
      <c r="AX60" s="128">
        <f>'Lc - Nové úpravy'!J37</f>
        <v>0</v>
      </c>
      <c r="AY60" s="128">
        <f>'Lc - Nové úpravy'!J38</f>
        <v>0</v>
      </c>
      <c r="AZ60" s="128">
        <f>'Lc - Nové úpravy'!F35</f>
        <v>0</v>
      </c>
      <c r="BA60" s="128">
        <f>'Lc - Nové úpravy'!F36</f>
        <v>0</v>
      </c>
      <c r="BB60" s="128">
        <f>'Lc - Nové úpravy'!F37</f>
        <v>0</v>
      </c>
      <c r="BC60" s="128">
        <f>'Lc - Nové úpravy'!F38</f>
        <v>0</v>
      </c>
      <c r="BD60" s="130">
        <f>'Lc - Nové úpravy'!F39</f>
        <v>0</v>
      </c>
      <c r="BE60" s="4"/>
      <c r="BT60" s="131" t="s">
        <v>84</v>
      </c>
      <c r="BV60" s="131" t="s">
        <v>77</v>
      </c>
      <c r="BW60" s="131" t="s">
        <v>101</v>
      </c>
      <c r="BX60" s="131" t="s">
        <v>95</v>
      </c>
      <c r="CL60" s="131" t="s">
        <v>19</v>
      </c>
    </row>
    <row r="61" s="7" customFormat="1" ht="16.5" customHeight="1">
      <c r="A61" s="7"/>
      <c r="B61" s="109"/>
      <c r="C61" s="110"/>
      <c r="D61" s="111" t="s">
        <v>102</v>
      </c>
      <c r="E61" s="111"/>
      <c r="F61" s="111"/>
      <c r="G61" s="111"/>
      <c r="H61" s="111"/>
      <c r="I61" s="112"/>
      <c r="J61" s="111" t="s">
        <v>103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ROUND(SUM(AG62:AG63),2)</f>
        <v>0</v>
      </c>
      <c r="AH61" s="112"/>
      <c r="AI61" s="112"/>
      <c r="AJ61" s="112"/>
      <c r="AK61" s="112"/>
      <c r="AL61" s="112"/>
      <c r="AM61" s="112"/>
      <c r="AN61" s="114">
        <f>SUM(AG61,AT61)</f>
        <v>0</v>
      </c>
      <c r="AO61" s="112"/>
      <c r="AP61" s="112"/>
      <c r="AQ61" s="115" t="s">
        <v>81</v>
      </c>
      <c r="AR61" s="116"/>
      <c r="AS61" s="117">
        <f>ROUND(SUM(AS62:AS63),2)</f>
        <v>0</v>
      </c>
      <c r="AT61" s="118">
        <f>ROUND(SUM(AV61:AW61),2)</f>
        <v>0</v>
      </c>
      <c r="AU61" s="119">
        <f>ROUND(SUM(AU62:AU63),5)</f>
        <v>0</v>
      </c>
      <c r="AV61" s="118">
        <f>ROUND(AZ61*L29,2)</f>
        <v>0</v>
      </c>
      <c r="AW61" s="118">
        <f>ROUND(BA61*L30,2)</f>
        <v>0</v>
      </c>
      <c r="AX61" s="118">
        <f>ROUND(BB61*L29,2)</f>
        <v>0</v>
      </c>
      <c r="AY61" s="118">
        <f>ROUND(BC61*L30,2)</f>
        <v>0</v>
      </c>
      <c r="AZ61" s="118">
        <f>ROUND(SUM(AZ62:AZ63),2)</f>
        <v>0</v>
      </c>
      <c r="BA61" s="118">
        <f>ROUND(SUM(BA62:BA63),2)</f>
        <v>0</v>
      </c>
      <c r="BB61" s="118">
        <f>ROUND(SUM(BB62:BB63),2)</f>
        <v>0</v>
      </c>
      <c r="BC61" s="118">
        <f>ROUND(SUM(BC62:BC63),2)</f>
        <v>0</v>
      </c>
      <c r="BD61" s="120">
        <f>ROUND(SUM(BD62:BD63),2)</f>
        <v>0</v>
      </c>
      <c r="BE61" s="7"/>
      <c r="BS61" s="121" t="s">
        <v>74</v>
      </c>
      <c r="BT61" s="121" t="s">
        <v>82</v>
      </c>
      <c r="BU61" s="121" t="s">
        <v>76</v>
      </c>
      <c r="BV61" s="121" t="s">
        <v>77</v>
      </c>
      <c r="BW61" s="121" t="s">
        <v>104</v>
      </c>
      <c r="BX61" s="121" t="s">
        <v>5</v>
      </c>
      <c r="CL61" s="121" t="s">
        <v>19</v>
      </c>
      <c r="CM61" s="121" t="s">
        <v>84</v>
      </c>
    </row>
    <row r="62" s="4" customFormat="1" ht="16.5" customHeight="1">
      <c r="A62" s="122" t="s">
        <v>85</v>
      </c>
      <c r="B62" s="61"/>
      <c r="C62" s="123"/>
      <c r="D62" s="123"/>
      <c r="E62" s="124" t="s">
        <v>105</v>
      </c>
      <c r="F62" s="124"/>
      <c r="G62" s="124"/>
      <c r="H62" s="124"/>
      <c r="I62" s="124"/>
      <c r="J62" s="123"/>
      <c r="K62" s="124" t="s">
        <v>97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'Ma - Bourací práce'!J32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88</v>
      </c>
      <c r="AR62" s="63"/>
      <c r="AS62" s="127">
        <v>0</v>
      </c>
      <c r="AT62" s="128">
        <f>ROUND(SUM(AV62:AW62),2)</f>
        <v>0</v>
      </c>
      <c r="AU62" s="129">
        <f>'Ma - Bourací práce'!P95</f>
        <v>0</v>
      </c>
      <c r="AV62" s="128">
        <f>'Ma - Bourací práce'!J35</f>
        <v>0</v>
      </c>
      <c r="AW62" s="128">
        <f>'Ma - Bourací práce'!J36</f>
        <v>0</v>
      </c>
      <c r="AX62" s="128">
        <f>'Ma - Bourací práce'!J37</f>
        <v>0</v>
      </c>
      <c r="AY62" s="128">
        <f>'Ma - Bourací práce'!J38</f>
        <v>0</v>
      </c>
      <c r="AZ62" s="128">
        <f>'Ma - Bourací práce'!F35</f>
        <v>0</v>
      </c>
      <c r="BA62" s="128">
        <f>'Ma - Bourací práce'!F36</f>
        <v>0</v>
      </c>
      <c r="BB62" s="128">
        <f>'Ma - Bourací práce'!F37</f>
        <v>0</v>
      </c>
      <c r="BC62" s="128">
        <f>'Ma - Bourací práce'!F38</f>
        <v>0</v>
      </c>
      <c r="BD62" s="130">
        <f>'Ma - Bourací práce'!F39</f>
        <v>0</v>
      </c>
      <c r="BE62" s="4"/>
      <c r="BT62" s="131" t="s">
        <v>84</v>
      </c>
      <c r="BV62" s="131" t="s">
        <v>77</v>
      </c>
      <c r="BW62" s="131" t="s">
        <v>106</v>
      </c>
      <c r="BX62" s="131" t="s">
        <v>104</v>
      </c>
      <c r="CL62" s="131" t="s">
        <v>19</v>
      </c>
    </row>
    <row r="63" s="4" customFormat="1" ht="16.5" customHeight="1">
      <c r="A63" s="122" t="s">
        <v>85</v>
      </c>
      <c r="B63" s="61"/>
      <c r="C63" s="123"/>
      <c r="D63" s="123"/>
      <c r="E63" s="124" t="s">
        <v>107</v>
      </c>
      <c r="F63" s="124"/>
      <c r="G63" s="124"/>
      <c r="H63" s="124"/>
      <c r="I63" s="124"/>
      <c r="J63" s="123"/>
      <c r="K63" s="124" t="s">
        <v>100</v>
      </c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5">
        <f>'Mb - Nové úpravy'!J32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88</v>
      </c>
      <c r="AR63" s="63"/>
      <c r="AS63" s="127">
        <v>0</v>
      </c>
      <c r="AT63" s="128">
        <f>ROUND(SUM(AV63:AW63),2)</f>
        <v>0</v>
      </c>
      <c r="AU63" s="129">
        <f>'Mb - Nové úpravy'!P102</f>
        <v>0</v>
      </c>
      <c r="AV63" s="128">
        <f>'Mb - Nové úpravy'!J35</f>
        <v>0</v>
      </c>
      <c r="AW63" s="128">
        <f>'Mb - Nové úpravy'!J36</f>
        <v>0</v>
      </c>
      <c r="AX63" s="128">
        <f>'Mb - Nové úpravy'!J37</f>
        <v>0</v>
      </c>
      <c r="AY63" s="128">
        <f>'Mb - Nové úpravy'!J38</f>
        <v>0</v>
      </c>
      <c r="AZ63" s="128">
        <f>'Mb - Nové úpravy'!F35</f>
        <v>0</v>
      </c>
      <c r="BA63" s="128">
        <f>'Mb - Nové úpravy'!F36</f>
        <v>0</v>
      </c>
      <c r="BB63" s="128">
        <f>'Mb - Nové úpravy'!F37</f>
        <v>0</v>
      </c>
      <c r="BC63" s="128">
        <f>'Mb - Nové úpravy'!F38</f>
        <v>0</v>
      </c>
      <c r="BD63" s="130">
        <f>'Mb - Nové úpravy'!F39</f>
        <v>0</v>
      </c>
      <c r="BE63" s="4"/>
      <c r="BT63" s="131" t="s">
        <v>84</v>
      </c>
      <c r="BV63" s="131" t="s">
        <v>77</v>
      </c>
      <c r="BW63" s="131" t="s">
        <v>108</v>
      </c>
      <c r="BX63" s="131" t="s">
        <v>104</v>
      </c>
      <c r="CL63" s="131" t="s">
        <v>19</v>
      </c>
    </row>
    <row r="64" s="7" customFormat="1" ht="16.5" customHeight="1">
      <c r="A64" s="7"/>
      <c r="B64" s="109"/>
      <c r="C64" s="110"/>
      <c r="D64" s="111" t="s">
        <v>109</v>
      </c>
      <c r="E64" s="111"/>
      <c r="F64" s="111"/>
      <c r="G64" s="111"/>
      <c r="H64" s="111"/>
      <c r="I64" s="112"/>
      <c r="J64" s="111" t="s">
        <v>110</v>
      </c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3">
        <f>ROUND(SUM(AG65:AG66),2)</f>
        <v>0</v>
      </c>
      <c r="AH64" s="112"/>
      <c r="AI64" s="112"/>
      <c r="AJ64" s="112"/>
      <c r="AK64" s="112"/>
      <c r="AL64" s="112"/>
      <c r="AM64" s="112"/>
      <c r="AN64" s="114">
        <f>SUM(AG64,AT64)</f>
        <v>0</v>
      </c>
      <c r="AO64" s="112"/>
      <c r="AP64" s="112"/>
      <c r="AQ64" s="115" t="s">
        <v>81</v>
      </c>
      <c r="AR64" s="116"/>
      <c r="AS64" s="117">
        <f>ROUND(SUM(AS65:AS66),2)</f>
        <v>0</v>
      </c>
      <c r="AT64" s="118">
        <f>ROUND(SUM(AV64:AW64),2)</f>
        <v>0</v>
      </c>
      <c r="AU64" s="119">
        <f>ROUND(SUM(AU65:AU66),5)</f>
        <v>0</v>
      </c>
      <c r="AV64" s="118">
        <f>ROUND(AZ64*L29,2)</f>
        <v>0</v>
      </c>
      <c r="AW64" s="118">
        <f>ROUND(BA64*L30,2)</f>
        <v>0</v>
      </c>
      <c r="AX64" s="118">
        <f>ROUND(BB64*L29,2)</f>
        <v>0</v>
      </c>
      <c r="AY64" s="118">
        <f>ROUND(BC64*L30,2)</f>
        <v>0</v>
      </c>
      <c r="AZ64" s="118">
        <f>ROUND(SUM(AZ65:AZ66),2)</f>
        <v>0</v>
      </c>
      <c r="BA64" s="118">
        <f>ROUND(SUM(BA65:BA66),2)</f>
        <v>0</v>
      </c>
      <c r="BB64" s="118">
        <f>ROUND(SUM(BB65:BB66),2)</f>
        <v>0</v>
      </c>
      <c r="BC64" s="118">
        <f>ROUND(SUM(BC65:BC66),2)</f>
        <v>0</v>
      </c>
      <c r="BD64" s="120">
        <f>ROUND(SUM(BD65:BD66),2)</f>
        <v>0</v>
      </c>
      <c r="BE64" s="7"/>
      <c r="BS64" s="121" t="s">
        <v>74</v>
      </c>
      <c r="BT64" s="121" t="s">
        <v>82</v>
      </c>
      <c r="BU64" s="121" t="s">
        <v>76</v>
      </c>
      <c r="BV64" s="121" t="s">
        <v>77</v>
      </c>
      <c r="BW64" s="121" t="s">
        <v>111</v>
      </c>
      <c r="BX64" s="121" t="s">
        <v>5</v>
      </c>
      <c r="CL64" s="121" t="s">
        <v>19</v>
      </c>
      <c r="CM64" s="121" t="s">
        <v>84</v>
      </c>
    </row>
    <row r="65" s="4" customFormat="1" ht="16.5" customHeight="1">
      <c r="A65" s="122" t="s">
        <v>85</v>
      </c>
      <c r="B65" s="61"/>
      <c r="C65" s="123"/>
      <c r="D65" s="123"/>
      <c r="E65" s="124" t="s">
        <v>112</v>
      </c>
      <c r="F65" s="124"/>
      <c r="G65" s="124"/>
      <c r="H65" s="124"/>
      <c r="I65" s="124"/>
      <c r="J65" s="123"/>
      <c r="K65" s="124" t="s">
        <v>97</v>
      </c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5">
        <f>'Na - Bourací práce'!J32</f>
        <v>0</v>
      </c>
      <c r="AH65" s="123"/>
      <c r="AI65" s="123"/>
      <c r="AJ65" s="123"/>
      <c r="AK65" s="123"/>
      <c r="AL65" s="123"/>
      <c r="AM65" s="123"/>
      <c r="AN65" s="125">
        <f>SUM(AG65,AT65)</f>
        <v>0</v>
      </c>
      <c r="AO65" s="123"/>
      <c r="AP65" s="123"/>
      <c r="AQ65" s="126" t="s">
        <v>88</v>
      </c>
      <c r="AR65" s="63"/>
      <c r="AS65" s="127">
        <v>0</v>
      </c>
      <c r="AT65" s="128">
        <f>ROUND(SUM(AV65:AW65),2)</f>
        <v>0</v>
      </c>
      <c r="AU65" s="129">
        <f>'Na - Bourací práce'!P95</f>
        <v>0</v>
      </c>
      <c r="AV65" s="128">
        <f>'Na - Bourací práce'!J35</f>
        <v>0</v>
      </c>
      <c r="AW65" s="128">
        <f>'Na - Bourací práce'!J36</f>
        <v>0</v>
      </c>
      <c r="AX65" s="128">
        <f>'Na - Bourací práce'!J37</f>
        <v>0</v>
      </c>
      <c r="AY65" s="128">
        <f>'Na - Bourací práce'!J38</f>
        <v>0</v>
      </c>
      <c r="AZ65" s="128">
        <f>'Na - Bourací práce'!F35</f>
        <v>0</v>
      </c>
      <c r="BA65" s="128">
        <f>'Na - Bourací práce'!F36</f>
        <v>0</v>
      </c>
      <c r="BB65" s="128">
        <f>'Na - Bourací práce'!F37</f>
        <v>0</v>
      </c>
      <c r="BC65" s="128">
        <f>'Na - Bourací práce'!F38</f>
        <v>0</v>
      </c>
      <c r="BD65" s="130">
        <f>'Na - Bourací práce'!F39</f>
        <v>0</v>
      </c>
      <c r="BE65" s="4"/>
      <c r="BT65" s="131" t="s">
        <v>84</v>
      </c>
      <c r="BV65" s="131" t="s">
        <v>77</v>
      </c>
      <c r="BW65" s="131" t="s">
        <v>113</v>
      </c>
      <c r="BX65" s="131" t="s">
        <v>111</v>
      </c>
      <c r="CL65" s="131" t="s">
        <v>19</v>
      </c>
    </row>
    <row r="66" s="4" customFormat="1" ht="16.5" customHeight="1">
      <c r="A66" s="122" t="s">
        <v>85</v>
      </c>
      <c r="B66" s="61"/>
      <c r="C66" s="123"/>
      <c r="D66" s="123"/>
      <c r="E66" s="124" t="s">
        <v>114</v>
      </c>
      <c r="F66" s="124"/>
      <c r="G66" s="124"/>
      <c r="H66" s="124"/>
      <c r="I66" s="124"/>
      <c r="J66" s="123"/>
      <c r="K66" s="124" t="s">
        <v>100</v>
      </c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5">
        <f>'Nb - Nové úpravy'!J32</f>
        <v>0</v>
      </c>
      <c r="AH66" s="123"/>
      <c r="AI66" s="123"/>
      <c r="AJ66" s="123"/>
      <c r="AK66" s="123"/>
      <c r="AL66" s="123"/>
      <c r="AM66" s="123"/>
      <c r="AN66" s="125">
        <f>SUM(AG66,AT66)</f>
        <v>0</v>
      </c>
      <c r="AO66" s="123"/>
      <c r="AP66" s="123"/>
      <c r="AQ66" s="126" t="s">
        <v>88</v>
      </c>
      <c r="AR66" s="63"/>
      <c r="AS66" s="127">
        <v>0</v>
      </c>
      <c r="AT66" s="128">
        <f>ROUND(SUM(AV66:AW66),2)</f>
        <v>0</v>
      </c>
      <c r="AU66" s="129">
        <f>'Nb - Nové úpravy'!P98</f>
        <v>0</v>
      </c>
      <c r="AV66" s="128">
        <f>'Nb - Nové úpravy'!J35</f>
        <v>0</v>
      </c>
      <c r="AW66" s="128">
        <f>'Nb - Nové úpravy'!J36</f>
        <v>0</v>
      </c>
      <c r="AX66" s="128">
        <f>'Nb - Nové úpravy'!J37</f>
        <v>0</v>
      </c>
      <c r="AY66" s="128">
        <f>'Nb - Nové úpravy'!J38</f>
        <v>0</v>
      </c>
      <c r="AZ66" s="128">
        <f>'Nb - Nové úpravy'!F35</f>
        <v>0</v>
      </c>
      <c r="BA66" s="128">
        <f>'Nb - Nové úpravy'!F36</f>
        <v>0</v>
      </c>
      <c r="BB66" s="128">
        <f>'Nb - Nové úpravy'!F37</f>
        <v>0</v>
      </c>
      <c r="BC66" s="128">
        <f>'Nb - Nové úpravy'!F38</f>
        <v>0</v>
      </c>
      <c r="BD66" s="130">
        <f>'Nb - Nové úpravy'!F39</f>
        <v>0</v>
      </c>
      <c r="BE66" s="4"/>
      <c r="BT66" s="131" t="s">
        <v>84</v>
      </c>
      <c r="BV66" s="131" t="s">
        <v>77</v>
      </c>
      <c r="BW66" s="131" t="s">
        <v>115</v>
      </c>
      <c r="BX66" s="131" t="s">
        <v>111</v>
      </c>
      <c r="CL66" s="131" t="s">
        <v>19</v>
      </c>
    </row>
    <row r="67" s="7" customFormat="1" ht="16.5" customHeight="1">
      <c r="A67" s="7"/>
      <c r="B67" s="109"/>
      <c r="C67" s="110"/>
      <c r="D67" s="111" t="s">
        <v>116</v>
      </c>
      <c r="E67" s="111"/>
      <c r="F67" s="111"/>
      <c r="G67" s="111"/>
      <c r="H67" s="111"/>
      <c r="I67" s="112"/>
      <c r="J67" s="111" t="s">
        <v>117</v>
      </c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3">
        <f>ROUND(SUM(AG68:AG69),2)</f>
        <v>0</v>
      </c>
      <c r="AH67" s="112"/>
      <c r="AI67" s="112"/>
      <c r="AJ67" s="112"/>
      <c r="AK67" s="112"/>
      <c r="AL67" s="112"/>
      <c r="AM67" s="112"/>
      <c r="AN67" s="114">
        <f>SUM(AG67,AT67)</f>
        <v>0</v>
      </c>
      <c r="AO67" s="112"/>
      <c r="AP67" s="112"/>
      <c r="AQ67" s="115" t="s">
        <v>81</v>
      </c>
      <c r="AR67" s="116"/>
      <c r="AS67" s="117">
        <f>ROUND(SUM(AS68:AS69),2)</f>
        <v>0</v>
      </c>
      <c r="AT67" s="118">
        <f>ROUND(SUM(AV67:AW67),2)</f>
        <v>0</v>
      </c>
      <c r="AU67" s="119">
        <f>ROUND(SUM(AU68:AU69),5)</f>
        <v>0</v>
      </c>
      <c r="AV67" s="118">
        <f>ROUND(AZ67*L29,2)</f>
        <v>0</v>
      </c>
      <c r="AW67" s="118">
        <f>ROUND(BA67*L30,2)</f>
        <v>0</v>
      </c>
      <c r="AX67" s="118">
        <f>ROUND(BB67*L29,2)</f>
        <v>0</v>
      </c>
      <c r="AY67" s="118">
        <f>ROUND(BC67*L30,2)</f>
        <v>0</v>
      </c>
      <c r="AZ67" s="118">
        <f>ROUND(SUM(AZ68:AZ69),2)</f>
        <v>0</v>
      </c>
      <c r="BA67" s="118">
        <f>ROUND(SUM(BA68:BA69),2)</f>
        <v>0</v>
      </c>
      <c r="BB67" s="118">
        <f>ROUND(SUM(BB68:BB69),2)</f>
        <v>0</v>
      </c>
      <c r="BC67" s="118">
        <f>ROUND(SUM(BC68:BC69),2)</f>
        <v>0</v>
      </c>
      <c r="BD67" s="120">
        <f>ROUND(SUM(BD68:BD69),2)</f>
        <v>0</v>
      </c>
      <c r="BE67" s="7"/>
      <c r="BS67" s="121" t="s">
        <v>74</v>
      </c>
      <c r="BT67" s="121" t="s">
        <v>82</v>
      </c>
      <c r="BU67" s="121" t="s">
        <v>76</v>
      </c>
      <c r="BV67" s="121" t="s">
        <v>77</v>
      </c>
      <c r="BW67" s="121" t="s">
        <v>118</v>
      </c>
      <c r="BX67" s="121" t="s">
        <v>5</v>
      </c>
      <c r="CL67" s="121" t="s">
        <v>19</v>
      </c>
      <c r="CM67" s="121" t="s">
        <v>84</v>
      </c>
    </row>
    <row r="68" s="4" customFormat="1" ht="16.5" customHeight="1">
      <c r="A68" s="122" t="s">
        <v>85</v>
      </c>
      <c r="B68" s="61"/>
      <c r="C68" s="123"/>
      <c r="D68" s="123"/>
      <c r="E68" s="124" t="s">
        <v>119</v>
      </c>
      <c r="F68" s="124"/>
      <c r="G68" s="124"/>
      <c r="H68" s="124"/>
      <c r="I68" s="124"/>
      <c r="J68" s="123"/>
      <c r="K68" s="124" t="s">
        <v>120</v>
      </c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5">
        <f>'Oa - Bourací práce '!J32</f>
        <v>0</v>
      </c>
      <c r="AH68" s="123"/>
      <c r="AI68" s="123"/>
      <c r="AJ68" s="123"/>
      <c r="AK68" s="123"/>
      <c r="AL68" s="123"/>
      <c r="AM68" s="123"/>
      <c r="AN68" s="125">
        <f>SUM(AG68,AT68)</f>
        <v>0</v>
      </c>
      <c r="AO68" s="123"/>
      <c r="AP68" s="123"/>
      <c r="AQ68" s="126" t="s">
        <v>88</v>
      </c>
      <c r="AR68" s="63"/>
      <c r="AS68" s="127">
        <v>0</v>
      </c>
      <c r="AT68" s="128">
        <f>ROUND(SUM(AV68:AW68),2)</f>
        <v>0</v>
      </c>
      <c r="AU68" s="129">
        <f>'Oa - Bourací práce '!P94</f>
        <v>0</v>
      </c>
      <c r="AV68" s="128">
        <f>'Oa - Bourací práce '!J35</f>
        <v>0</v>
      </c>
      <c r="AW68" s="128">
        <f>'Oa - Bourací práce '!J36</f>
        <v>0</v>
      </c>
      <c r="AX68" s="128">
        <f>'Oa - Bourací práce '!J37</f>
        <v>0</v>
      </c>
      <c r="AY68" s="128">
        <f>'Oa - Bourací práce '!J38</f>
        <v>0</v>
      </c>
      <c r="AZ68" s="128">
        <f>'Oa - Bourací práce '!F35</f>
        <v>0</v>
      </c>
      <c r="BA68" s="128">
        <f>'Oa - Bourací práce '!F36</f>
        <v>0</v>
      </c>
      <c r="BB68" s="128">
        <f>'Oa - Bourací práce '!F37</f>
        <v>0</v>
      </c>
      <c r="BC68" s="128">
        <f>'Oa - Bourací práce '!F38</f>
        <v>0</v>
      </c>
      <c r="BD68" s="130">
        <f>'Oa - Bourací práce '!F39</f>
        <v>0</v>
      </c>
      <c r="BE68" s="4"/>
      <c r="BT68" s="131" t="s">
        <v>84</v>
      </c>
      <c r="BV68" s="131" t="s">
        <v>77</v>
      </c>
      <c r="BW68" s="131" t="s">
        <v>121</v>
      </c>
      <c r="BX68" s="131" t="s">
        <v>118</v>
      </c>
      <c r="CL68" s="131" t="s">
        <v>19</v>
      </c>
    </row>
    <row r="69" s="4" customFormat="1" ht="16.5" customHeight="1">
      <c r="A69" s="122" t="s">
        <v>85</v>
      </c>
      <c r="B69" s="61"/>
      <c r="C69" s="123"/>
      <c r="D69" s="123"/>
      <c r="E69" s="124" t="s">
        <v>122</v>
      </c>
      <c r="F69" s="124"/>
      <c r="G69" s="124"/>
      <c r="H69" s="124"/>
      <c r="I69" s="124"/>
      <c r="J69" s="123"/>
      <c r="K69" s="124" t="s">
        <v>100</v>
      </c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5">
        <f>'Ob - Nové úpravy'!J32</f>
        <v>0</v>
      </c>
      <c r="AH69" s="123"/>
      <c r="AI69" s="123"/>
      <c r="AJ69" s="123"/>
      <c r="AK69" s="123"/>
      <c r="AL69" s="123"/>
      <c r="AM69" s="123"/>
      <c r="AN69" s="125">
        <f>SUM(AG69,AT69)</f>
        <v>0</v>
      </c>
      <c r="AO69" s="123"/>
      <c r="AP69" s="123"/>
      <c r="AQ69" s="126" t="s">
        <v>88</v>
      </c>
      <c r="AR69" s="63"/>
      <c r="AS69" s="127">
        <v>0</v>
      </c>
      <c r="AT69" s="128">
        <f>ROUND(SUM(AV69:AW69),2)</f>
        <v>0</v>
      </c>
      <c r="AU69" s="129">
        <f>'Ob - Nové úpravy'!P102</f>
        <v>0</v>
      </c>
      <c r="AV69" s="128">
        <f>'Ob - Nové úpravy'!J35</f>
        <v>0</v>
      </c>
      <c r="AW69" s="128">
        <f>'Ob - Nové úpravy'!J36</f>
        <v>0</v>
      </c>
      <c r="AX69" s="128">
        <f>'Ob - Nové úpravy'!J37</f>
        <v>0</v>
      </c>
      <c r="AY69" s="128">
        <f>'Ob - Nové úpravy'!J38</f>
        <v>0</v>
      </c>
      <c r="AZ69" s="128">
        <f>'Ob - Nové úpravy'!F35</f>
        <v>0</v>
      </c>
      <c r="BA69" s="128">
        <f>'Ob - Nové úpravy'!F36</f>
        <v>0</v>
      </c>
      <c r="BB69" s="128">
        <f>'Ob - Nové úpravy'!F37</f>
        <v>0</v>
      </c>
      <c r="BC69" s="128">
        <f>'Ob - Nové úpravy'!F38</f>
        <v>0</v>
      </c>
      <c r="BD69" s="130">
        <f>'Ob - Nové úpravy'!F39</f>
        <v>0</v>
      </c>
      <c r="BE69" s="4"/>
      <c r="BT69" s="131" t="s">
        <v>84</v>
      </c>
      <c r="BV69" s="131" t="s">
        <v>77</v>
      </c>
      <c r="BW69" s="131" t="s">
        <v>123</v>
      </c>
      <c r="BX69" s="131" t="s">
        <v>118</v>
      </c>
      <c r="CL69" s="131" t="s">
        <v>19</v>
      </c>
    </row>
    <row r="70" s="7" customFormat="1" ht="16.5" customHeight="1">
      <c r="A70" s="122" t="s">
        <v>85</v>
      </c>
      <c r="B70" s="109"/>
      <c r="C70" s="110"/>
      <c r="D70" s="111" t="s">
        <v>74</v>
      </c>
      <c r="E70" s="111"/>
      <c r="F70" s="111"/>
      <c r="G70" s="111"/>
      <c r="H70" s="111"/>
      <c r="I70" s="112"/>
      <c r="J70" s="111" t="s">
        <v>124</v>
      </c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4">
        <f>'D - VRN'!J30</f>
        <v>0</v>
      </c>
      <c r="AH70" s="112"/>
      <c r="AI70" s="112"/>
      <c r="AJ70" s="112"/>
      <c r="AK70" s="112"/>
      <c r="AL70" s="112"/>
      <c r="AM70" s="112"/>
      <c r="AN70" s="114">
        <f>SUM(AG70,AT70)</f>
        <v>0</v>
      </c>
      <c r="AO70" s="112"/>
      <c r="AP70" s="112"/>
      <c r="AQ70" s="115" t="s">
        <v>81</v>
      </c>
      <c r="AR70" s="116"/>
      <c r="AS70" s="132">
        <v>0</v>
      </c>
      <c r="AT70" s="133">
        <f>ROUND(SUM(AV70:AW70),2)</f>
        <v>0</v>
      </c>
      <c r="AU70" s="134">
        <f>'D - VRN'!P83</f>
        <v>0</v>
      </c>
      <c r="AV70" s="133">
        <f>'D - VRN'!J33</f>
        <v>0</v>
      </c>
      <c r="AW70" s="133">
        <f>'D - VRN'!J34</f>
        <v>0</v>
      </c>
      <c r="AX70" s="133">
        <f>'D - VRN'!J35</f>
        <v>0</v>
      </c>
      <c r="AY70" s="133">
        <f>'D - VRN'!J36</f>
        <v>0</v>
      </c>
      <c r="AZ70" s="133">
        <f>'D - VRN'!F33</f>
        <v>0</v>
      </c>
      <c r="BA70" s="133">
        <f>'D - VRN'!F34</f>
        <v>0</v>
      </c>
      <c r="BB70" s="133">
        <f>'D - VRN'!F35</f>
        <v>0</v>
      </c>
      <c r="BC70" s="133">
        <f>'D - VRN'!F36</f>
        <v>0</v>
      </c>
      <c r="BD70" s="135">
        <f>'D - VRN'!F37</f>
        <v>0</v>
      </c>
      <c r="BE70" s="7"/>
      <c r="BT70" s="121" t="s">
        <v>82</v>
      </c>
      <c r="BV70" s="121" t="s">
        <v>77</v>
      </c>
      <c r="BW70" s="121" t="s">
        <v>125</v>
      </c>
      <c r="BX70" s="121" t="s">
        <v>5</v>
      </c>
      <c r="CL70" s="121" t="s">
        <v>19</v>
      </c>
      <c r="CM70" s="121" t="s">
        <v>84</v>
      </c>
    </row>
    <row r="71" s="2" customFormat="1" ht="30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42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</row>
    <row r="72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42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</row>
  </sheetData>
  <sheetProtection sheet="1" formatColumns="0" formatRows="0" objects="1" scenarios="1" spinCount="100000" saltValue="IrcZtS8J+TkRs8Qe2EtYqpxEUXm0fgN7XaBAefE8eJQXk21OlwrmNWDsd9q+8OSDeGe5sR+fLe/htHfSD+YM6A==" hashValue="cZfUmg1/LLeeTCeuX1mGAIpDMSATWa1T5UQp/OGDV5MFNiO/qpzry02eLEuKCt9fmoQ6JUPDt/YvOFWveNO7Iw==" algorithmName="SHA-512" password="CC35"/>
  <mergeCells count="102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A - Stavební práce'!C2" display="/"/>
    <hyperlink ref="A57" location="'B - Elektroinstalace'!C2" display="/"/>
    <hyperlink ref="A59" location="'Lb - Bourací práce'!C2" display="/"/>
    <hyperlink ref="A60" location="'Lc - Nové úpravy'!C2" display="/"/>
    <hyperlink ref="A62" location="'Ma - Bourací práce'!C2" display="/"/>
    <hyperlink ref="A63" location="'Mb - Nové úpravy'!C2" display="/"/>
    <hyperlink ref="A65" location="'Na - Bourací práce'!C2" display="/"/>
    <hyperlink ref="A66" location="'Nb - Nové úpravy'!C2" display="/"/>
    <hyperlink ref="A68" location="'Oa - Bourací práce '!C2" display="/"/>
    <hyperlink ref="A69" location="'Ob - Nové úpravy'!C2" display="/"/>
    <hyperlink ref="A70" location="'D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1887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1888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ROUND(J94,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ROUND((SUM(BE94:BE146)),  2)</f>
        <v>0</v>
      </c>
      <c r="G35" s="36"/>
      <c r="H35" s="36"/>
      <c r="I35" s="155">
        <v>0.20999999999999999</v>
      </c>
      <c r="J35" s="154">
        <f>ROUND(((SUM(BE94:BE146))*I35),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ROUND((SUM(BF94:BF146)),  2)</f>
        <v>0</v>
      </c>
      <c r="G36" s="36"/>
      <c r="H36" s="36"/>
      <c r="I36" s="155">
        <v>0.12</v>
      </c>
      <c r="J36" s="154">
        <f>ROUND(((SUM(BF94:BF146))*I36),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ROUND((SUM(BG94:BG146)),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ROUND((SUM(BH94:BH146)),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ROUND((SUM(BI94:BI146)),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1887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 xml:space="preserve">Oa - Bourací práce 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J94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138</v>
      </c>
      <c r="E65" s="180"/>
      <c r="F65" s="180"/>
      <c r="G65" s="180"/>
      <c r="H65" s="180"/>
      <c r="I65" s="180"/>
      <c r="J65" s="181">
        <f>J96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139</v>
      </c>
      <c r="E66" s="180"/>
      <c r="F66" s="180"/>
      <c r="G66" s="180"/>
      <c r="H66" s="180"/>
      <c r="I66" s="180"/>
      <c r="J66" s="181">
        <f>J100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2"/>
      <c r="C67" s="173"/>
      <c r="D67" s="174" t="s">
        <v>141</v>
      </c>
      <c r="E67" s="175"/>
      <c r="F67" s="175"/>
      <c r="G67" s="175"/>
      <c r="H67" s="175"/>
      <c r="I67" s="175"/>
      <c r="J67" s="176">
        <f>J116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8"/>
      <c r="C68" s="123"/>
      <c r="D68" s="179" t="s">
        <v>145</v>
      </c>
      <c r="E68" s="180"/>
      <c r="F68" s="180"/>
      <c r="G68" s="180"/>
      <c r="H68" s="180"/>
      <c r="I68" s="180"/>
      <c r="J68" s="181">
        <f>J117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8"/>
      <c r="C69" s="123"/>
      <c r="D69" s="179" t="s">
        <v>1068</v>
      </c>
      <c r="E69" s="180"/>
      <c r="F69" s="180"/>
      <c r="G69" s="180"/>
      <c r="H69" s="180"/>
      <c r="I69" s="180"/>
      <c r="J69" s="181">
        <f>J129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8"/>
      <c r="C70" s="123"/>
      <c r="D70" s="179" t="s">
        <v>152</v>
      </c>
      <c r="E70" s="180"/>
      <c r="F70" s="180"/>
      <c r="G70" s="180"/>
      <c r="H70" s="180"/>
      <c r="I70" s="180"/>
      <c r="J70" s="181">
        <f>J133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153</v>
      </c>
      <c r="E71" s="180"/>
      <c r="F71" s="180"/>
      <c r="G71" s="180"/>
      <c r="H71" s="180"/>
      <c r="I71" s="180"/>
      <c r="J71" s="181">
        <f>J138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155</v>
      </c>
      <c r="E72" s="180"/>
      <c r="F72" s="180"/>
      <c r="G72" s="180"/>
      <c r="H72" s="180"/>
      <c r="I72" s="180"/>
      <c r="J72" s="181">
        <f>J142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hidden="1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hidden="1"/>
    <row r="76" hidden="1"/>
    <row r="77" hidden="1"/>
    <row r="78" s="2" customFormat="1" ht="6.96" customHeight="1">
      <c r="A78" s="36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4.96" customHeight="1">
      <c r="A79" s="36"/>
      <c r="B79" s="37"/>
      <c r="C79" s="21" t="s">
        <v>158</v>
      </c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16</v>
      </c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167" t="str">
        <f>E7</f>
        <v>OBJEKT - Klatovská 200G, 30100 Plzeň</v>
      </c>
      <c r="F82" s="30"/>
      <c r="G82" s="30"/>
      <c r="H82" s="30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" customFormat="1" ht="12" customHeight="1">
      <c r="B83" s="19"/>
      <c r="C83" s="30" t="s">
        <v>127</v>
      </c>
      <c r="D83" s="20"/>
      <c r="E83" s="20"/>
      <c r="F83" s="20"/>
      <c r="G83" s="20"/>
      <c r="H83" s="20"/>
      <c r="I83" s="20"/>
      <c r="J83" s="20"/>
      <c r="K83" s="20"/>
      <c r="L83" s="18"/>
    </row>
    <row r="84" s="2" customFormat="1" ht="16.5" customHeight="1">
      <c r="A84" s="36"/>
      <c r="B84" s="37"/>
      <c r="C84" s="38"/>
      <c r="D84" s="38"/>
      <c r="E84" s="167" t="s">
        <v>1887</v>
      </c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129</v>
      </c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E11</f>
        <v xml:space="preserve">Oa - Bourací práce </v>
      </c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21</v>
      </c>
      <c r="D88" s="38"/>
      <c r="E88" s="38"/>
      <c r="F88" s="25" t="str">
        <f>F14</f>
        <v>Klatovská 200G, 30100 Plzeň</v>
      </c>
      <c r="G88" s="38"/>
      <c r="H88" s="38"/>
      <c r="I88" s="30" t="s">
        <v>23</v>
      </c>
      <c r="J88" s="70" t="str">
        <f>IF(J14="","",J14)</f>
        <v>20. 3. 2024</v>
      </c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25.65" customHeight="1">
      <c r="A90" s="36"/>
      <c r="B90" s="37"/>
      <c r="C90" s="30" t="s">
        <v>25</v>
      </c>
      <c r="D90" s="38"/>
      <c r="E90" s="38"/>
      <c r="F90" s="25" t="str">
        <f>E17</f>
        <v>Střední škola informatiky a finančních služeb</v>
      </c>
      <c r="G90" s="38"/>
      <c r="H90" s="38"/>
      <c r="I90" s="30" t="s">
        <v>33</v>
      </c>
      <c r="J90" s="34" t="str">
        <f>E23</f>
        <v>Planteam, Na Výsluní 630, Líně - Sulkov</v>
      </c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31</v>
      </c>
      <c r="D91" s="38"/>
      <c r="E91" s="38"/>
      <c r="F91" s="25" t="str">
        <f>IF(E20="","",E20)</f>
        <v>Vyplň údaj</v>
      </c>
      <c r="G91" s="38"/>
      <c r="H91" s="38"/>
      <c r="I91" s="30" t="s">
        <v>37</v>
      </c>
      <c r="J91" s="34" t="str">
        <f>E26</f>
        <v>Ing. Irena Potužáková</v>
      </c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83"/>
      <c r="B93" s="184"/>
      <c r="C93" s="185" t="s">
        <v>159</v>
      </c>
      <c r="D93" s="186" t="s">
        <v>60</v>
      </c>
      <c r="E93" s="186" t="s">
        <v>56</v>
      </c>
      <c r="F93" s="186" t="s">
        <v>57</v>
      </c>
      <c r="G93" s="186" t="s">
        <v>160</v>
      </c>
      <c r="H93" s="186" t="s">
        <v>161</v>
      </c>
      <c r="I93" s="186" t="s">
        <v>162</v>
      </c>
      <c r="J93" s="186" t="s">
        <v>133</v>
      </c>
      <c r="K93" s="187" t="s">
        <v>163</v>
      </c>
      <c r="L93" s="188"/>
      <c r="M93" s="90" t="s">
        <v>19</v>
      </c>
      <c r="N93" s="91" t="s">
        <v>45</v>
      </c>
      <c r="O93" s="91" t="s">
        <v>164</v>
      </c>
      <c r="P93" s="91" t="s">
        <v>165</v>
      </c>
      <c r="Q93" s="91" t="s">
        <v>166</v>
      </c>
      <c r="R93" s="91" t="s">
        <v>167</v>
      </c>
      <c r="S93" s="91" t="s">
        <v>168</v>
      </c>
      <c r="T93" s="92" t="s">
        <v>169</v>
      </c>
      <c r="U93" s="183"/>
      <c r="V93" s="183"/>
      <c r="W93" s="183"/>
      <c r="X93" s="183"/>
      <c r="Y93" s="183"/>
      <c r="Z93" s="183"/>
      <c r="AA93" s="183"/>
      <c r="AB93" s="183"/>
      <c r="AC93" s="183"/>
      <c r="AD93" s="183"/>
      <c r="AE93" s="183"/>
    </row>
    <row r="94" s="2" customFormat="1" ht="22.8" customHeight="1">
      <c r="A94" s="36"/>
      <c r="B94" s="37"/>
      <c r="C94" s="97" t="s">
        <v>170</v>
      </c>
      <c r="D94" s="38"/>
      <c r="E94" s="38"/>
      <c r="F94" s="38"/>
      <c r="G94" s="38"/>
      <c r="H94" s="38"/>
      <c r="I94" s="38"/>
      <c r="J94" s="189">
        <f>BK94</f>
        <v>0</v>
      </c>
      <c r="K94" s="38"/>
      <c r="L94" s="42"/>
      <c r="M94" s="93"/>
      <c r="N94" s="190"/>
      <c r="O94" s="94"/>
      <c r="P94" s="191">
        <f>P95+P116</f>
        <v>0</v>
      </c>
      <c r="Q94" s="94"/>
      <c r="R94" s="191">
        <f>R95+R116</f>
        <v>0</v>
      </c>
      <c r="S94" s="94"/>
      <c r="T94" s="192">
        <f>T95+T116</f>
        <v>4.4972174000000003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74</v>
      </c>
      <c r="AU94" s="15" t="s">
        <v>134</v>
      </c>
      <c r="BK94" s="193">
        <f>BK95+BK116</f>
        <v>0</v>
      </c>
    </row>
    <row r="95" s="12" customFormat="1" ht="25.92" customHeight="1">
      <c r="A95" s="12"/>
      <c r="B95" s="194"/>
      <c r="C95" s="195"/>
      <c r="D95" s="196" t="s">
        <v>74</v>
      </c>
      <c r="E95" s="197" t="s">
        <v>171</v>
      </c>
      <c r="F95" s="197" t="s">
        <v>172</v>
      </c>
      <c r="G95" s="195"/>
      <c r="H95" s="195"/>
      <c r="I95" s="198"/>
      <c r="J95" s="199">
        <f>BK95</f>
        <v>0</v>
      </c>
      <c r="K95" s="195"/>
      <c r="L95" s="200"/>
      <c r="M95" s="201"/>
      <c r="N95" s="202"/>
      <c r="O95" s="202"/>
      <c r="P95" s="203">
        <f>P96+P100</f>
        <v>0</v>
      </c>
      <c r="Q95" s="202"/>
      <c r="R95" s="203">
        <f>R96+R100</f>
        <v>0</v>
      </c>
      <c r="S95" s="202"/>
      <c r="T95" s="204">
        <f>T96+T100</f>
        <v>0.039419999999999997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5" t="s">
        <v>82</v>
      </c>
      <c r="AT95" s="206" t="s">
        <v>74</v>
      </c>
      <c r="AU95" s="206" t="s">
        <v>75</v>
      </c>
      <c r="AY95" s="205" t="s">
        <v>173</v>
      </c>
      <c r="BK95" s="207">
        <f>BK96+BK100</f>
        <v>0</v>
      </c>
    </row>
    <row r="96" s="12" customFormat="1" ht="22.8" customHeight="1">
      <c r="A96" s="12"/>
      <c r="B96" s="194"/>
      <c r="C96" s="195"/>
      <c r="D96" s="196" t="s">
        <v>74</v>
      </c>
      <c r="E96" s="208" t="s">
        <v>201</v>
      </c>
      <c r="F96" s="208" t="s">
        <v>202</v>
      </c>
      <c r="G96" s="195"/>
      <c r="H96" s="195"/>
      <c r="I96" s="198"/>
      <c r="J96" s="209">
        <f>BK96</f>
        <v>0</v>
      </c>
      <c r="K96" s="195"/>
      <c r="L96" s="200"/>
      <c r="M96" s="201"/>
      <c r="N96" s="202"/>
      <c r="O96" s="202"/>
      <c r="P96" s="203">
        <f>SUM(P97:P99)</f>
        <v>0</v>
      </c>
      <c r="Q96" s="202"/>
      <c r="R96" s="203">
        <f>SUM(R97:R99)</f>
        <v>0</v>
      </c>
      <c r="S96" s="202"/>
      <c r="T96" s="204">
        <f>SUM(T97:T99)</f>
        <v>0.039419999999999997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5" t="s">
        <v>82</v>
      </c>
      <c r="AT96" s="206" t="s">
        <v>74</v>
      </c>
      <c r="AU96" s="206" t="s">
        <v>82</v>
      </c>
      <c r="AY96" s="205" t="s">
        <v>173</v>
      </c>
      <c r="BK96" s="207">
        <f>SUM(BK97:BK99)</f>
        <v>0</v>
      </c>
    </row>
    <row r="97" s="2" customFormat="1" ht="33" customHeight="1">
      <c r="A97" s="36"/>
      <c r="B97" s="37"/>
      <c r="C97" s="210" t="s">
        <v>82</v>
      </c>
      <c r="D97" s="210" t="s">
        <v>79</v>
      </c>
      <c r="E97" s="211" t="s">
        <v>1749</v>
      </c>
      <c r="F97" s="212" t="s">
        <v>1750</v>
      </c>
      <c r="G97" s="213" t="s">
        <v>190</v>
      </c>
      <c r="H97" s="214">
        <v>0.54000000000000004</v>
      </c>
      <c r="I97" s="215"/>
      <c r="J97" s="216">
        <f>ROUND(I97*H97,2)</f>
        <v>0</v>
      </c>
      <c r="K97" s="212" t="s">
        <v>179</v>
      </c>
      <c r="L97" s="42"/>
      <c r="M97" s="217" t="s">
        <v>19</v>
      </c>
      <c r="N97" s="218" t="s">
        <v>46</v>
      </c>
      <c r="O97" s="82"/>
      <c r="P97" s="219">
        <f>O97*H97</f>
        <v>0</v>
      </c>
      <c r="Q97" s="219">
        <v>0</v>
      </c>
      <c r="R97" s="219">
        <f>Q97*H97</f>
        <v>0</v>
      </c>
      <c r="S97" s="219">
        <v>0.072999999999999995</v>
      </c>
      <c r="T97" s="220">
        <f>S97*H97</f>
        <v>0.039419999999999997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174</v>
      </c>
      <c r="AT97" s="221" t="s">
        <v>79</v>
      </c>
      <c r="AU97" s="221" t="s">
        <v>84</v>
      </c>
      <c r="AY97" s="15" t="s">
        <v>173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5" t="s">
        <v>82</v>
      </c>
      <c r="BK97" s="222">
        <f>ROUND(I97*H97,2)</f>
        <v>0</v>
      </c>
      <c r="BL97" s="15" t="s">
        <v>174</v>
      </c>
      <c r="BM97" s="221" t="s">
        <v>1889</v>
      </c>
    </row>
    <row r="98" s="2" customFormat="1">
      <c r="A98" s="36"/>
      <c r="B98" s="37"/>
      <c r="C98" s="38"/>
      <c r="D98" s="223" t="s">
        <v>181</v>
      </c>
      <c r="E98" s="38"/>
      <c r="F98" s="224" t="s">
        <v>1752</v>
      </c>
      <c r="G98" s="38"/>
      <c r="H98" s="38"/>
      <c r="I98" s="225"/>
      <c r="J98" s="38"/>
      <c r="K98" s="38"/>
      <c r="L98" s="42"/>
      <c r="M98" s="226"/>
      <c r="N98" s="22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181</v>
      </c>
      <c r="AU98" s="15" t="s">
        <v>84</v>
      </c>
    </row>
    <row r="99" s="13" customFormat="1">
      <c r="A99" s="13"/>
      <c r="B99" s="228"/>
      <c r="C99" s="229"/>
      <c r="D99" s="230" t="s">
        <v>183</v>
      </c>
      <c r="E99" s="231" t="s">
        <v>19</v>
      </c>
      <c r="F99" s="232" t="s">
        <v>1890</v>
      </c>
      <c r="G99" s="229"/>
      <c r="H99" s="233">
        <v>0.54000000000000004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183</v>
      </c>
      <c r="AU99" s="239" t="s">
        <v>84</v>
      </c>
      <c r="AV99" s="13" t="s">
        <v>84</v>
      </c>
      <c r="AW99" s="13" t="s">
        <v>36</v>
      </c>
      <c r="AX99" s="13" t="s">
        <v>82</v>
      </c>
      <c r="AY99" s="239" t="s">
        <v>173</v>
      </c>
    </row>
    <row r="100" s="12" customFormat="1" ht="22.8" customHeight="1">
      <c r="A100" s="12"/>
      <c r="B100" s="194"/>
      <c r="C100" s="195"/>
      <c r="D100" s="196" t="s">
        <v>74</v>
      </c>
      <c r="E100" s="208" t="s">
        <v>243</v>
      </c>
      <c r="F100" s="208" t="s">
        <v>244</v>
      </c>
      <c r="G100" s="195"/>
      <c r="H100" s="195"/>
      <c r="I100" s="198"/>
      <c r="J100" s="209">
        <f>BK100</f>
        <v>0</v>
      </c>
      <c r="K100" s="195"/>
      <c r="L100" s="200"/>
      <c r="M100" s="201"/>
      <c r="N100" s="202"/>
      <c r="O100" s="202"/>
      <c r="P100" s="203">
        <f>SUM(P101:P115)</f>
        <v>0</v>
      </c>
      <c r="Q100" s="202"/>
      <c r="R100" s="203">
        <f>SUM(R101:R115)</f>
        <v>0</v>
      </c>
      <c r="S100" s="202"/>
      <c r="T100" s="204">
        <f>SUM(T101:T115)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5" t="s">
        <v>82</v>
      </c>
      <c r="AT100" s="206" t="s">
        <v>74</v>
      </c>
      <c r="AU100" s="206" t="s">
        <v>82</v>
      </c>
      <c r="AY100" s="205" t="s">
        <v>173</v>
      </c>
      <c r="BK100" s="207">
        <f>SUM(BK101:BK115)</f>
        <v>0</v>
      </c>
    </row>
    <row r="101" s="2" customFormat="1" ht="33" customHeight="1">
      <c r="A101" s="36"/>
      <c r="B101" s="37"/>
      <c r="C101" s="210" t="s">
        <v>84</v>
      </c>
      <c r="D101" s="210" t="s">
        <v>79</v>
      </c>
      <c r="E101" s="211" t="s">
        <v>251</v>
      </c>
      <c r="F101" s="212" t="s">
        <v>252</v>
      </c>
      <c r="G101" s="213" t="s">
        <v>248</v>
      </c>
      <c r="H101" s="214">
        <v>4.4969999999999999</v>
      </c>
      <c r="I101" s="215"/>
      <c r="J101" s="216">
        <f>ROUND(I101*H101,2)</f>
        <v>0</v>
      </c>
      <c r="K101" s="212" t="s">
        <v>179</v>
      </c>
      <c r="L101" s="42"/>
      <c r="M101" s="217" t="s">
        <v>19</v>
      </c>
      <c r="N101" s="218" t="s">
        <v>46</v>
      </c>
      <c r="O101" s="82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174</v>
      </c>
      <c r="AT101" s="221" t="s">
        <v>79</v>
      </c>
      <c r="AU101" s="221" t="s">
        <v>84</v>
      </c>
      <c r="AY101" s="15" t="s">
        <v>173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5" t="s">
        <v>82</v>
      </c>
      <c r="BK101" s="222">
        <f>ROUND(I101*H101,2)</f>
        <v>0</v>
      </c>
      <c r="BL101" s="15" t="s">
        <v>174</v>
      </c>
      <c r="BM101" s="221" t="s">
        <v>1891</v>
      </c>
    </row>
    <row r="102" s="2" customFormat="1">
      <c r="A102" s="36"/>
      <c r="B102" s="37"/>
      <c r="C102" s="38"/>
      <c r="D102" s="223" t="s">
        <v>181</v>
      </c>
      <c r="E102" s="38"/>
      <c r="F102" s="224" t="s">
        <v>254</v>
      </c>
      <c r="G102" s="38"/>
      <c r="H102" s="38"/>
      <c r="I102" s="225"/>
      <c r="J102" s="38"/>
      <c r="K102" s="38"/>
      <c r="L102" s="42"/>
      <c r="M102" s="226"/>
      <c r="N102" s="22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181</v>
      </c>
      <c r="AU102" s="15" t="s">
        <v>84</v>
      </c>
    </row>
    <row r="103" s="2" customFormat="1" ht="44.25" customHeight="1">
      <c r="A103" s="36"/>
      <c r="B103" s="37"/>
      <c r="C103" s="210" t="s">
        <v>194</v>
      </c>
      <c r="D103" s="210" t="s">
        <v>79</v>
      </c>
      <c r="E103" s="211" t="s">
        <v>256</v>
      </c>
      <c r="F103" s="212" t="s">
        <v>257</v>
      </c>
      <c r="G103" s="213" t="s">
        <v>248</v>
      </c>
      <c r="H103" s="214">
        <v>44.969999999999999</v>
      </c>
      <c r="I103" s="215"/>
      <c r="J103" s="216">
        <f>ROUND(I103*H103,2)</f>
        <v>0</v>
      </c>
      <c r="K103" s="212" t="s">
        <v>179</v>
      </c>
      <c r="L103" s="42"/>
      <c r="M103" s="217" t="s">
        <v>19</v>
      </c>
      <c r="N103" s="218" t="s">
        <v>46</v>
      </c>
      <c r="O103" s="82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174</v>
      </c>
      <c r="AT103" s="221" t="s">
        <v>79</v>
      </c>
      <c r="AU103" s="221" t="s">
        <v>84</v>
      </c>
      <c r="AY103" s="15" t="s">
        <v>173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5" t="s">
        <v>82</v>
      </c>
      <c r="BK103" s="222">
        <f>ROUND(I103*H103,2)</f>
        <v>0</v>
      </c>
      <c r="BL103" s="15" t="s">
        <v>174</v>
      </c>
      <c r="BM103" s="221" t="s">
        <v>1892</v>
      </c>
    </row>
    <row r="104" s="2" customFormat="1">
      <c r="A104" s="36"/>
      <c r="B104" s="37"/>
      <c r="C104" s="38"/>
      <c r="D104" s="223" t="s">
        <v>181</v>
      </c>
      <c r="E104" s="38"/>
      <c r="F104" s="224" t="s">
        <v>259</v>
      </c>
      <c r="G104" s="38"/>
      <c r="H104" s="38"/>
      <c r="I104" s="225"/>
      <c r="J104" s="38"/>
      <c r="K104" s="38"/>
      <c r="L104" s="42"/>
      <c r="M104" s="226"/>
      <c r="N104" s="22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181</v>
      </c>
      <c r="AU104" s="15" t="s">
        <v>84</v>
      </c>
    </row>
    <row r="105" s="13" customFormat="1">
      <c r="A105" s="13"/>
      <c r="B105" s="228"/>
      <c r="C105" s="229"/>
      <c r="D105" s="230" t="s">
        <v>183</v>
      </c>
      <c r="E105" s="229"/>
      <c r="F105" s="232" t="s">
        <v>1893</v>
      </c>
      <c r="G105" s="229"/>
      <c r="H105" s="233">
        <v>44.969999999999999</v>
      </c>
      <c r="I105" s="234"/>
      <c r="J105" s="229"/>
      <c r="K105" s="229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183</v>
      </c>
      <c r="AU105" s="239" t="s">
        <v>84</v>
      </c>
      <c r="AV105" s="13" t="s">
        <v>84</v>
      </c>
      <c r="AW105" s="13" t="s">
        <v>4</v>
      </c>
      <c r="AX105" s="13" t="s">
        <v>82</v>
      </c>
      <c r="AY105" s="239" t="s">
        <v>173</v>
      </c>
    </row>
    <row r="106" s="2" customFormat="1" ht="37.8" customHeight="1">
      <c r="A106" s="36"/>
      <c r="B106" s="37"/>
      <c r="C106" s="210" t="s">
        <v>174</v>
      </c>
      <c r="D106" s="210" t="s">
        <v>79</v>
      </c>
      <c r="E106" s="211" t="s">
        <v>262</v>
      </c>
      <c r="F106" s="212" t="s">
        <v>263</v>
      </c>
      <c r="G106" s="213" t="s">
        <v>248</v>
      </c>
      <c r="H106" s="214">
        <v>4.4969999999999999</v>
      </c>
      <c r="I106" s="215"/>
      <c r="J106" s="216">
        <f>ROUND(I106*H106,2)</f>
        <v>0</v>
      </c>
      <c r="K106" s="212" t="s">
        <v>179</v>
      </c>
      <c r="L106" s="42"/>
      <c r="M106" s="217" t="s">
        <v>19</v>
      </c>
      <c r="N106" s="218" t="s">
        <v>46</v>
      </c>
      <c r="O106" s="82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174</v>
      </c>
      <c r="AT106" s="221" t="s">
        <v>79</v>
      </c>
      <c r="AU106" s="221" t="s">
        <v>84</v>
      </c>
      <c r="AY106" s="15" t="s">
        <v>173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5" t="s">
        <v>82</v>
      </c>
      <c r="BK106" s="222">
        <f>ROUND(I106*H106,2)</f>
        <v>0</v>
      </c>
      <c r="BL106" s="15" t="s">
        <v>174</v>
      </c>
      <c r="BM106" s="221" t="s">
        <v>1894</v>
      </c>
    </row>
    <row r="107" s="2" customFormat="1">
      <c r="A107" s="36"/>
      <c r="B107" s="37"/>
      <c r="C107" s="38"/>
      <c r="D107" s="223" t="s">
        <v>181</v>
      </c>
      <c r="E107" s="38"/>
      <c r="F107" s="224" t="s">
        <v>265</v>
      </c>
      <c r="G107" s="38"/>
      <c r="H107" s="38"/>
      <c r="I107" s="225"/>
      <c r="J107" s="38"/>
      <c r="K107" s="38"/>
      <c r="L107" s="42"/>
      <c r="M107" s="226"/>
      <c r="N107" s="22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181</v>
      </c>
      <c r="AU107" s="15" t="s">
        <v>84</v>
      </c>
    </row>
    <row r="108" s="2" customFormat="1" ht="37.8" customHeight="1">
      <c r="A108" s="36"/>
      <c r="B108" s="37"/>
      <c r="C108" s="210" t="s">
        <v>208</v>
      </c>
      <c r="D108" s="210" t="s">
        <v>79</v>
      </c>
      <c r="E108" s="211" t="s">
        <v>267</v>
      </c>
      <c r="F108" s="212" t="s">
        <v>268</v>
      </c>
      <c r="G108" s="213" t="s">
        <v>248</v>
      </c>
      <c r="H108" s="214">
        <v>0.048000000000000001</v>
      </c>
      <c r="I108" s="215"/>
      <c r="J108" s="216">
        <f>ROUND(I108*H108,2)</f>
        <v>0</v>
      </c>
      <c r="K108" s="212" t="s">
        <v>179</v>
      </c>
      <c r="L108" s="42"/>
      <c r="M108" s="217" t="s">
        <v>19</v>
      </c>
      <c r="N108" s="218" t="s">
        <v>46</v>
      </c>
      <c r="O108" s="82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174</v>
      </c>
      <c r="AT108" s="221" t="s">
        <v>79</v>
      </c>
      <c r="AU108" s="221" t="s">
        <v>84</v>
      </c>
      <c r="AY108" s="15" t="s">
        <v>173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82</v>
      </c>
      <c r="BK108" s="222">
        <f>ROUND(I108*H108,2)</f>
        <v>0</v>
      </c>
      <c r="BL108" s="15" t="s">
        <v>174</v>
      </c>
      <c r="BM108" s="221" t="s">
        <v>1895</v>
      </c>
    </row>
    <row r="109" s="2" customFormat="1">
      <c r="A109" s="36"/>
      <c r="B109" s="37"/>
      <c r="C109" s="38"/>
      <c r="D109" s="223" t="s">
        <v>181</v>
      </c>
      <c r="E109" s="38"/>
      <c r="F109" s="224" t="s">
        <v>270</v>
      </c>
      <c r="G109" s="38"/>
      <c r="H109" s="38"/>
      <c r="I109" s="225"/>
      <c r="J109" s="38"/>
      <c r="K109" s="38"/>
      <c r="L109" s="42"/>
      <c r="M109" s="226"/>
      <c r="N109" s="22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181</v>
      </c>
      <c r="AU109" s="15" t="s">
        <v>84</v>
      </c>
    </row>
    <row r="110" s="13" customFormat="1">
      <c r="A110" s="13"/>
      <c r="B110" s="228"/>
      <c r="C110" s="229"/>
      <c r="D110" s="230" t="s">
        <v>183</v>
      </c>
      <c r="E110" s="231" t="s">
        <v>19</v>
      </c>
      <c r="F110" s="232" t="s">
        <v>1896</v>
      </c>
      <c r="G110" s="229"/>
      <c r="H110" s="233">
        <v>0.048000000000000001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183</v>
      </c>
      <c r="AU110" s="239" t="s">
        <v>84</v>
      </c>
      <c r="AV110" s="13" t="s">
        <v>84</v>
      </c>
      <c r="AW110" s="13" t="s">
        <v>36</v>
      </c>
      <c r="AX110" s="13" t="s">
        <v>82</v>
      </c>
      <c r="AY110" s="239" t="s">
        <v>173</v>
      </c>
    </row>
    <row r="111" s="2" customFormat="1" ht="44.25" customHeight="1">
      <c r="A111" s="36"/>
      <c r="B111" s="37"/>
      <c r="C111" s="210" t="s">
        <v>186</v>
      </c>
      <c r="D111" s="210" t="s">
        <v>79</v>
      </c>
      <c r="E111" s="211" t="s">
        <v>1759</v>
      </c>
      <c r="F111" s="212" t="s">
        <v>1760</v>
      </c>
      <c r="G111" s="213" t="s">
        <v>248</v>
      </c>
      <c r="H111" s="214">
        <v>0.039</v>
      </c>
      <c r="I111" s="215"/>
      <c r="J111" s="216">
        <f>ROUND(I111*H111,2)</f>
        <v>0</v>
      </c>
      <c r="K111" s="212" t="s">
        <v>179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84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1897</v>
      </c>
    </row>
    <row r="112" s="2" customFormat="1">
      <c r="A112" s="36"/>
      <c r="B112" s="37"/>
      <c r="C112" s="38"/>
      <c r="D112" s="223" t="s">
        <v>181</v>
      </c>
      <c r="E112" s="38"/>
      <c r="F112" s="224" t="s">
        <v>1762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181</v>
      </c>
      <c r="AU112" s="15" t="s">
        <v>84</v>
      </c>
    </row>
    <row r="113" s="2" customFormat="1" ht="44.25" customHeight="1">
      <c r="A113" s="36"/>
      <c r="B113" s="37"/>
      <c r="C113" s="210" t="s">
        <v>219</v>
      </c>
      <c r="D113" s="210" t="s">
        <v>79</v>
      </c>
      <c r="E113" s="211" t="s">
        <v>1094</v>
      </c>
      <c r="F113" s="212" t="s">
        <v>1095</v>
      </c>
      <c r="G113" s="213" t="s">
        <v>248</v>
      </c>
      <c r="H113" s="214">
        <v>4.3979999999999997</v>
      </c>
      <c r="I113" s="215"/>
      <c r="J113" s="216">
        <f>ROUND(I113*H113,2)</f>
        <v>0</v>
      </c>
      <c r="K113" s="212" t="s">
        <v>179</v>
      </c>
      <c r="L113" s="42"/>
      <c r="M113" s="217" t="s">
        <v>19</v>
      </c>
      <c r="N113" s="218" t="s">
        <v>46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174</v>
      </c>
      <c r="AT113" s="221" t="s">
        <v>79</v>
      </c>
      <c r="AU113" s="221" t="s">
        <v>84</v>
      </c>
      <c r="AY113" s="15" t="s">
        <v>173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5" t="s">
        <v>82</v>
      </c>
      <c r="BK113" s="222">
        <f>ROUND(I113*H113,2)</f>
        <v>0</v>
      </c>
      <c r="BL113" s="15" t="s">
        <v>174</v>
      </c>
      <c r="BM113" s="221" t="s">
        <v>1898</v>
      </c>
    </row>
    <row r="114" s="2" customFormat="1">
      <c r="A114" s="36"/>
      <c r="B114" s="37"/>
      <c r="C114" s="38"/>
      <c r="D114" s="223" t="s">
        <v>181</v>
      </c>
      <c r="E114" s="38"/>
      <c r="F114" s="224" t="s">
        <v>1097</v>
      </c>
      <c r="G114" s="38"/>
      <c r="H114" s="38"/>
      <c r="I114" s="225"/>
      <c r="J114" s="38"/>
      <c r="K114" s="38"/>
      <c r="L114" s="42"/>
      <c r="M114" s="226"/>
      <c r="N114" s="22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181</v>
      </c>
      <c r="AU114" s="15" t="s">
        <v>84</v>
      </c>
    </row>
    <row r="115" s="13" customFormat="1">
      <c r="A115" s="13"/>
      <c r="B115" s="228"/>
      <c r="C115" s="229"/>
      <c r="D115" s="230" t="s">
        <v>183</v>
      </c>
      <c r="E115" s="231" t="s">
        <v>19</v>
      </c>
      <c r="F115" s="232" t="s">
        <v>1899</v>
      </c>
      <c r="G115" s="229"/>
      <c r="H115" s="233">
        <v>4.3979999999999997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183</v>
      </c>
      <c r="AU115" s="239" t="s">
        <v>84</v>
      </c>
      <c r="AV115" s="13" t="s">
        <v>84</v>
      </c>
      <c r="AW115" s="13" t="s">
        <v>36</v>
      </c>
      <c r="AX115" s="13" t="s">
        <v>82</v>
      </c>
      <c r="AY115" s="239" t="s">
        <v>173</v>
      </c>
    </row>
    <row r="116" s="12" customFormat="1" ht="25.92" customHeight="1">
      <c r="A116" s="12"/>
      <c r="B116" s="194"/>
      <c r="C116" s="195"/>
      <c r="D116" s="196" t="s">
        <v>74</v>
      </c>
      <c r="E116" s="197" t="s">
        <v>302</v>
      </c>
      <c r="F116" s="197" t="s">
        <v>303</v>
      </c>
      <c r="G116" s="195"/>
      <c r="H116" s="195"/>
      <c r="I116" s="198"/>
      <c r="J116" s="199">
        <f>BK116</f>
        <v>0</v>
      </c>
      <c r="K116" s="195"/>
      <c r="L116" s="200"/>
      <c r="M116" s="201"/>
      <c r="N116" s="202"/>
      <c r="O116" s="202"/>
      <c r="P116" s="203">
        <f>P117+P129+P133+P138+P142</f>
        <v>0</v>
      </c>
      <c r="Q116" s="202"/>
      <c r="R116" s="203">
        <f>R117+R129+R133+R138+R142</f>
        <v>0</v>
      </c>
      <c r="S116" s="202"/>
      <c r="T116" s="204">
        <f>T117+T129+T133+T138+T142</f>
        <v>4.4577974000000005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5" t="s">
        <v>84</v>
      </c>
      <c r="AT116" s="206" t="s">
        <v>74</v>
      </c>
      <c r="AU116" s="206" t="s">
        <v>75</v>
      </c>
      <c r="AY116" s="205" t="s">
        <v>173</v>
      </c>
      <c r="BK116" s="207">
        <f>BK117+BK129+BK133+BK138+BK142</f>
        <v>0</v>
      </c>
    </row>
    <row r="117" s="12" customFormat="1" ht="22.8" customHeight="1">
      <c r="A117" s="12"/>
      <c r="B117" s="194"/>
      <c r="C117" s="195"/>
      <c r="D117" s="196" t="s">
        <v>74</v>
      </c>
      <c r="E117" s="208" t="s">
        <v>342</v>
      </c>
      <c r="F117" s="208" t="s">
        <v>343</v>
      </c>
      <c r="G117" s="195"/>
      <c r="H117" s="195"/>
      <c r="I117" s="198"/>
      <c r="J117" s="209">
        <f>BK117</f>
        <v>0</v>
      </c>
      <c r="K117" s="195"/>
      <c r="L117" s="200"/>
      <c r="M117" s="201"/>
      <c r="N117" s="202"/>
      <c r="O117" s="202"/>
      <c r="P117" s="203">
        <f>SUM(P118:P128)</f>
        <v>0</v>
      </c>
      <c r="Q117" s="202"/>
      <c r="R117" s="203">
        <f>SUM(R118:R128)</f>
        <v>0</v>
      </c>
      <c r="S117" s="202"/>
      <c r="T117" s="204">
        <f>SUM(T118:T128)</f>
        <v>0.22252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5" t="s">
        <v>84</v>
      </c>
      <c r="AT117" s="206" t="s">
        <v>74</v>
      </c>
      <c r="AU117" s="206" t="s">
        <v>82</v>
      </c>
      <c r="AY117" s="205" t="s">
        <v>173</v>
      </c>
      <c r="BK117" s="207">
        <f>SUM(BK118:BK128)</f>
        <v>0</v>
      </c>
    </row>
    <row r="118" s="2" customFormat="1" ht="16.5" customHeight="1">
      <c r="A118" s="36"/>
      <c r="B118" s="37"/>
      <c r="C118" s="210" t="s">
        <v>225</v>
      </c>
      <c r="D118" s="210" t="s">
        <v>79</v>
      </c>
      <c r="E118" s="211" t="s">
        <v>1099</v>
      </c>
      <c r="F118" s="212" t="s">
        <v>1100</v>
      </c>
      <c r="G118" s="213" t="s">
        <v>347</v>
      </c>
      <c r="H118" s="214">
        <v>1</v>
      </c>
      <c r="I118" s="215"/>
      <c r="J118" s="216">
        <f>ROUND(I118*H118,2)</f>
        <v>0</v>
      </c>
      <c r="K118" s="212" t="s">
        <v>179</v>
      </c>
      <c r="L118" s="42"/>
      <c r="M118" s="217" t="s">
        <v>19</v>
      </c>
      <c r="N118" s="218" t="s">
        <v>46</v>
      </c>
      <c r="O118" s="82"/>
      <c r="P118" s="219">
        <f>O118*H118</f>
        <v>0</v>
      </c>
      <c r="Q118" s="219">
        <v>0</v>
      </c>
      <c r="R118" s="219">
        <f>Q118*H118</f>
        <v>0</v>
      </c>
      <c r="S118" s="219">
        <v>0.034200000000000001</v>
      </c>
      <c r="T118" s="220">
        <f>S118*H118</f>
        <v>0.034200000000000001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272</v>
      </c>
      <c r="AT118" s="221" t="s">
        <v>79</v>
      </c>
      <c r="AU118" s="221" t="s">
        <v>84</v>
      </c>
      <c r="AY118" s="15" t="s">
        <v>173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5" t="s">
        <v>82</v>
      </c>
      <c r="BK118" s="222">
        <f>ROUND(I118*H118,2)</f>
        <v>0</v>
      </c>
      <c r="BL118" s="15" t="s">
        <v>272</v>
      </c>
      <c r="BM118" s="221" t="s">
        <v>1900</v>
      </c>
    </row>
    <row r="119" s="2" customFormat="1">
      <c r="A119" s="36"/>
      <c r="B119" s="37"/>
      <c r="C119" s="38"/>
      <c r="D119" s="223" t="s">
        <v>181</v>
      </c>
      <c r="E119" s="38"/>
      <c r="F119" s="224" t="s">
        <v>1102</v>
      </c>
      <c r="G119" s="38"/>
      <c r="H119" s="38"/>
      <c r="I119" s="225"/>
      <c r="J119" s="38"/>
      <c r="K119" s="38"/>
      <c r="L119" s="42"/>
      <c r="M119" s="226"/>
      <c r="N119" s="227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181</v>
      </c>
      <c r="AU119" s="15" t="s">
        <v>84</v>
      </c>
    </row>
    <row r="120" s="2" customFormat="1" ht="21.75" customHeight="1">
      <c r="A120" s="36"/>
      <c r="B120" s="37"/>
      <c r="C120" s="210" t="s">
        <v>201</v>
      </c>
      <c r="D120" s="210" t="s">
        <v>79</v>
      </c>
      <c r="E120" s="211" t="s">
        <v>1108</v>
      </c>
      <c r="F120" s="212" t="s">
        <v>1109</v>
      </c>
      <c r="G120" s="213" t="s">
        <v>347</v>
      </c>
      <c r="H120" s="214">
        <v>4</v>
      </c>
      <c r="I120" s="215"/>
      <c r="J120" s="216">
        <f>ROUND(I120*H120,2)</f>
        <v>0</v>
      </c>
      <c r="K120" s="212" t="s">
        <v>179</v>
      </c>
      <c r="L120" s="42"/>
      <c r="M120" s="217" t="s">
        <v>19</v>
      </c>
      <c r="N120" s="218" t="s">
        <v>46</v>
      </c>
      <c r="O120" s="82"/>
      <c r="P120" s="219">
        <f>O120*H120</f>
        <v>0</v>
      </c>
      <c r="Q120" s="219">
        <v>0</v>
      </c>
      <c r="R120" s="219">
        <f>Q120*H120</f>
        <v>0</v>
      </c>
      <c r="S120" s="219">
        <v>0.019460000000000002</v>
      </c>
      <c r="T120" s="220">
        <f>S120*H120</f>
        <v>0.077840000000000006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272</v>
      </c>
      <c r="AT120" s="221" t="s">
        <v>79</v>
      </c>
      <c r="AU120" s="221" t="s">
        <v>84</v>
      </c>
      <c r="AY120" s="15" t="s">
        <v>173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5" t="s">
        <v>82</v>
      </c>
      <c r="BK120" s="222">
        <f>ROUND(I120*H120,2)</f>
        <v>0</v>
      </c>
      <c r="BL120" s="15" t="s">
        <v>272</v>
      </c>
      <c r="BM120" s="221" t="s">
        <v>1901</v>
      </c>
    </row>
    <row r="121" s="2" customFormat="1">
      <c r="A121" s="36"/>
      <c r="B121" s="37"/>
      <c r="C121" s="38"/>
      <c r="D121" s="223" t="s">
        <v>181</v>
      </c>
      <c r="E121" s="38"/>
      <c r="F121" s="224" t="s">
        <v>1111</v>
      </c>
      <c r="G121" s="38"/>
      <c r="H121" s="38"/>
      <c r="I121" s="225"/>
      <c r="J121" s="38"/>
      <c r="K121" s="38"/>
      <c r="L121" s="42"/>
      <c r="M121" s="226"/>
      <c r="N121" s="22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181</v>
      </c>
      <c r="AU121" s="15" t="s">
        <v>84</v>
      </c>
    </row>
    <row r="122" s="2" customFormat="1" ht="24.15" customHeight="1">
      <c r="A122" s="36"/>
      <c r="B122" s="37"/>
      <c r="C122" s="210" t="s">
        <v>237</v>
      </c>
      <c r="D122" s="210" t="s">
        <v>79</v>
      </c>
      <c r="E122" s="211" t="s">
        <v>1902</v>
      </c>
      <c r="F122" s="212" t="s">
        <v>1903</v>
      </c>
      <c r="G122" s="213" t="s">
        <v>347</v>
      </c>
      <c r="H122" s="214">
        <v>4</v>
      </c>
      <c r="I122" s="215"/>
      <c r="J122" s="216">
        <f>ROUND(I122*H122,2)</f>
        <v>0</v>
      </c>
      <c r="K122" s="212" t="s">
        <v>179</v>
      </c>
      <c r="L122" s="42"/>
      <c r="M122" s="217" t="s">
        <v>19</v>
      </c>
      <c r="N122" s="218" t="s">
        <v>46</v>
      </c>
      <c r="O122" s="82"/>
      <c r="P122" s="219">
        <f>O122*H122</f>
        <v>0</v>
      </c>
      <c r="Q122" s="219">
        <v>0</v>
      </c>
      <c r="R122" s="219">
        <f>Q122*H122</f>
        <v>0</v>
      </c>
      <c r="S122" s="219">
        <v>0.024500000000000001</v>
      </c>
      <c r="T122" s="220">
        <f>S122*H122</f>
        <v>0.098000000000000004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272</v>
      </c>
      <c r="AT122" s="221" t="s">
        <v>79</v>
      </c>
      <c r="AU122" s="221" t="s">
        <v>84</v>
      </c>
      <c r="AY122" s="15" t="s">
        <v>173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5" t="s">
        <v>82</v>
      </c>
      <c r="BK122" s="222">
        <f>ROUND(I122*H122,2)</f>
        <v>0</v>
      </c>
      <c r="BL122" s="15" t="s">
        <v>272</v>
      </c>
      <c r="BM122" s="221" t="s">
        <v>1904</v>
      </c>
    </row>
    <row r="123" s="2" customFormat="1">
      <c r="A123" s="36"/>
      <c r="B123" s="37"/>
      <c r="C123" s="38"/>
      <c r="D123" s="223" t="s">
        <v>181</v>
      </c>
      <c r="E123" s="38"/>
      <c r="F123" s="224" t="s">
        <v>1905</v>
      </c>
      <c r="G123" s="38"/>
      <c r="H123" s="38"/>
      <c r="I123" s="225"/>
      <c r="J123" s="38"/>
      <c r="K123" s="38"/>
      <c r="L123" s="42"/>
      <c r="M123" s="226"/>
      <c r="N123" s="22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181</v>
      </c>
      <c r="AU123" s="15" t="s">
        <v>84</v>
      </c>
    </row>
    <row r="124" s="2" customFormat="1" ht="16.5" customHeight="1">
      <c r="A124" s="36"/>
      <c r="B124" s="37"/>
      <c r="C124" s="210" t="s">
        <v>245</v>
      </c>
      <c r="D124" s="210" t="s">
        <v>79</v>
      </c>
      <c r="E124" s="211" t="s">
        <v>1121</v>
      </c>
      <c r="F124" s="212" t="s">
        <v>1122</v>
      </c>
      <c r="G124" s="213" t="s">
        <v>347</v>
      </c>
      <c r="H124" s="214">
        <v>8</v>
      </c>
      <c r="I124" s="215"/>
      <c r="J124" s="216">
        <f>ROUND(I124*H124,2)</f>
        <v>0</v>
      </c>
      <c r="K124" s="212" t="s">
        <v>179</v>
      </c>
      <c r="L124" s="42"/>
      <c r="M124" s="217" t="s">
        <v>19</v>
      </c>
      <c r="N124" s="218" t="s">
        <v>46</v>
      </c>
      <c r="O124" s="82"/>
      <c r="P124" s="219">
        <f>O124*H124</f>
        <v>0</v>
      </c>
      <c r="Q124" s="219">
        <v>0</v>
      </c>
      <c r="R124" s="219">
        <f>Q124*H124</f>
        <v>0</v>
      </c>
      <c r="S124" s="219">
        <v>0.00156</v>
      </c>
      <c r="T124" s="220">
        <f>S124*H124</f>
        <v>0.01248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272</v>
      </c>
      <c r="AT124" s="221" t="s">
        <v>79</v>
      </c>
      <c r="AU124" s="221" t="s">
        <v>84</v>
      </c>
      <c r="AY124" s="15" t="s">
        <v>173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5" t="s">
        <v>82</v>
      </c>
      <c r="BK124" s="222">
        <f>ROUND(I124*H124,2)</f>
        <v>0</v>
      </c>
      <c r="BL124" s="15" t="s">
        <v>272</v>
      </c>
      <c r="BM124" s="221" t="s">
        <v>1906</v>
      </c>
    </row>
    <row r="125" s="2" customFormat="1">
      <c r="A125" s="36"/>
      <c r="B125" s="37"/>
      <c r="C125" s="38"/>
      <c r="D125" s="223" t="s">
        <v>181</v>
      </c>
      <c r="E125" s="38"/>
      <c r="F125" s="224" t="s">
        <v>1124</v>
      </c>
      <c r="G125" s="38"/>
      <c r="H125" s="38"/>
      <c r="I125" s="225"/>
      <c r="J125" s="38"/>
      <c r="K125" s="38"/>
      <c r="L125" s="42"/>
      <c r="M125" s="226"/>
      <c r="N125" s="227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181</v>
      </c>
      <c r="AU125" s="15" t="s">
        <v>84</v>
      </c>
    </row>
    <row r="126" s="13" customFormat="1">
      <c r="A126" s="13"/>
      <c r="B126" s="228"/>
      <c r="C126" s="229"/>
      <c r="D126" s="230" t="s">
        <v>183</v>
      </c>
      <c r="E126" s="231" t="s">
        <v>19</v>
      </c>
      <c r="F126" s="232" t="s">
        <v>1907</v>
      </c>
      <c r="G126" s="229"/>
      <c r="H126" s="233">
        <v>4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183</v>
      </c>
      <c r="AU126" s="239" t="s">
        <v>84</v>
      </c>
      <c r="AV126" s="13" t="s">
        <v>84</v>
      </c>
      <c r="AW126" s="13" t="s">
        <v>36</v>
      </c>
      <c r="AX126" s="13" t="s">
        <v>75</v>
      </c>
      <c r="AY126" s="239" t="s">
        <v>173</v>
      </c>
    </row>
    <row r="127" s="13" customFormat="1">
      <c r="A127" s="13"/>
      <c r="B127" s="228"/>
      <c r="C127" s="229"/>
      <c r="D127" s="230" t="s">
        <v>183</v>
      </c>
      <c r="E127" s="231" t="s">
        <v>19</v>
      </c>
      <c r="F127" s="232" t="s">
        <v>1908</v>
      </c>
      <c r="G127" s="229"/>
      <c r="H127" s="233">
        <v>4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183</v>
      </c>
      <c r="AU127" s="239" t="s">
        <v>84</v>
      </c>
      <c r="AV127" s="13" t="s">
        <v>84</v>
      </c>
      <c r="AW127" s="13" t="s">
        <v>36</v>
      </c>
      <c r="AX127" s="13" t="s">
        <v>75</v>
      </c>
      <c r="AY127" s="239" t="s">
        <v>173</v>
      </c>
    </row>
    <row r="128" s="2" customFormat="1" ht="16.5" customHeight="1">
      <c r="A128" s="36"/>
      <c r="B128" s="37"/>
      <c r="C128" s="210" t="s">
        <v>8</v>
      </c>
      <c r="D128" s="210" t="s">
        <v>79</v>
      </c>
      <c r="E128" s="211" t="s">
        <v>1134</v>
      </c>
      <c r="F128" s="212" t="s">
        <v>1135</v>
      </c>
      <c r="G128" s="213" t="s">
        <v>374</v>
      </c>
      <c r="H128" s="214">
        <v>5</v>
      </c>
      <c r="I128" s="215"/>
      <c r="J128" s="216">
        <f>ROUND(I128*H128,2)</f>
        <v>0</v>
      </c>
      <c r="K128" s="212" t="s">
        <v>19</v>
      </c>
      <c r="L128" s="42"/>
      <c r="M128" s="217" t="s">
        <v>19</v>
      </c>
      <c r="N128" s="218" t="s">
        <v>46</v>
      </c>
      <c r="O128" s="82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272</v>
      </c>
      <c r="AT128" s="221" t="s">
        <v>79</v>
      </c>
      <c r="AU128" s="221" t="s">
        <v>84</v>
      </c>
      <c r="AY128" s="15" t="s">
        <v>173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82</v>
      </c>
      <c r="BK128" s="222">
        <f>ROUND(I128*H128,2)</f>
        <v>0</v>
      </c>
      <c r="BL128" s="15" t="s">
        <v>272</v>
      </c>
      <c r="BM128" s="221" t="s">
        <v>1909</v>
      </c>
    </row>
    <row r="129" s="12" customFormat="1" ht="22.8" customHeight="1">
      <c r="A129" s="12"/>
      <c r="B129" s="194"/>
      <c r="C129" s="195"/>
      <c r="D129" s="196" t="s">
        <v>74</v>
      </c>
      <c r="E129" s="208" t="s">
        <v>1137</v>
      </c>
      <c r="F129" s="208" t="s">
        <v>1138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SUM(P130:P132)</f>
        <v>0</v>
      </c>
      <c r="Q129" s="202"/>
      <c r="R129" s="203">
        <f>SUM(R130:R132)</f>
        <v>0</v>
      </c>
      <c r="S129" s="202"/>
      <c r="T129" s="204">
        <f>SUM(T130:T132)</f>
        <v>0.012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84</v>
      </c>
      <c r="AT129" s="206" t="s">
        <v>74</v>
      </c>
      <c r="AU129" s="206" t="s">
        <v>82</v>
      </c>
      <c r="AY129" s="205" t="s">
        <v>173</v>
      </c>
      <c r="BK129" s="207">
        <f>SUM(BK130:BK132)</f>
        <v>0</v>
      </c>
    </row>
    <row r="130" s="2" customFormat="1" ht="49.05" customHeight="1">
      <c r="A130" s="36"/>
      <c r="B130" s="37"/>
      <c r="C130" s="210" t="s">
        <v>255</v>
      </c>
      <c r="D130" s="210" t="s">
        <v>79</v>
      </c>
      <c r="E130" s="211" t="s">
        <v>1139</v>
      </c>
      <c r="F130" s="212" t="s">
        <v>1140</v>
      </c>
      <c r="G130" s="213" t="s">
        <v>322</v>
      </c>
      <c r="H130" s="214">
        <v>4</v>
      </c>
      <c r="I130" s="215"/>
      <c r="J130" s="216">
        <f>ROUND(I130*H130,2)</f>
        <v>0</v>
      </c>
      <c r="K130" s="212" t="s">
        <v>179</v>
      </c>
      <c r="L130" s="42"/>
      <c r="M130" s="217" t="s">
        <v>19</v>
      </c>
      <c r="N130" s="218" t="s">
        <v>46</v>
      </c>
      <c r="O130" s="82"/>
      <c r="P130" s="219">
        <f>O130*H130</f>
        <v>0</v>
      </c>
      <c r="Q130" s="219">
        <v>0</v>
      </c>
      <c r="R130" s="219">
        <f>Q130*H130</f>
        <v>0</v>
      </c>
      <c r="S130" s="219">
        <v>0.0030000000000000001</v>
      </c>
      <c r="T130" s="220">
        <f>S130*H130</f>
        <v>0.012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272</v>
      </c>
      <c r="AT130" s="221" t="s">
        <v>79</v>
      </c>
      <c r="AU130" s="221" t="s">
        <v>84</v>
      </c>
      <c r="AY130" s="15" t="s">
        <v>173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82</v>
      </c>
      <c r="BK130" s="222">
        <f>ROUND(I130*H130,2)</f>
        <v>0</v>
      </c>
      <c r="BL130" s="15" t="s">
        <v>272</v>
      </c>
      <c r="BM130" s="221" t="s">
        <v>1910</v>
      </c>
    </row>
    <row r="131" s="2" customFormat="1">
      <c r="A131" s="36"/>
      <c r="B131" s="37"/>
      <c r="C131" s="38"/>
      <c r="D131" s="223" t="s">
        <v>181</v>
      </c>
      <c r="E131" s="38"/>
      <c r="F131" s="224" t="s">
        <v>1142</v>
      </c>
      <c r="G131" s="38"/>
      <c r="H131" s="38"/>
      <c r="I131" s="225"/>
      <c r="J131" s="38"/>
      <c r="K131" s="38"/>
      <c r="L131" s="42"/>
      <c r="M131" s="226"/>
      <c r="N131" s="227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181</v>
      </c>
      <c r="AU131" s="15" t="s">
        <v>84</v>
      </c>
    </row>
    <row r="132" s="13" customFormat="1">
      <c r="A132" s="13"/>
      <c r="B132" s="228"/>
      <c r="C132" s="229"/>
      <c r="D132" s="230" t="s">
        <v>183</v>
      </c>
      <c r="E132" s="231" t="s">
        <v>19</v>
      </c>
      <c r="F132" s="232" t="s">
        <v>174</v>
      </c>
      <c r="G132" s="229"/>
      <c r="H132" s="233">
        <v>4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183</v>
      </c>
      <c r="AU132" s="239" t="s">
        <v>84</v>
      </c>
      <c r="AV132" s="13" t="s">
        <v>84</v>
      </c>
      <c r="AW132" s="13" t="s">
        <v>36</v>
      </c>
      <c r="AX132" s="13" t="s">
        <v>82</v>
      </c>
      <c r="AY132" s="239" t="s">
        <v>173</v>
      </c>
    </row>
    <row r="133" s="12" customFormat="1" ht="22.8" customHeight="1">
      <c r="A133" s="12"/>
      <c r="B133" s="194"/>
      <c r="C133" s="195"/>
      <c r="D133" s="196" t="s">
        <v>74</v>
      </c>
      <c r="E133" s="208" t="s">
        <v>661</v>
      </c>
      <c r="F133" s="208" t="s">
        <v>662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SUM(P134:P137)</f>
        <v>0</v>
      </c>
      <c r="Q133" s="202"/>
      <c r="R133" s="203">
        <f>SUM(R134:R137)</f>
        <v>0</v>
      </c>
      <c r="S133" s="202"/>
      <c r="T133" s="204">
        <f>SUM(T134:T137)</f>
        <v>0.048000000000000001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5" t="s">
        <v>84</v>
      </c>
      <c r="AT133" s="206" t="s">
        <v>74</v>
      </c>
      <c r="AU133" s="206" t="s">
        <v>82</v>
      </c>
      <c r="AY133" s="205" t="s">
        <v>173</v>
      </c>
      <c r="BK133" s="207">
        <f>SUM(BK134:BK137)</f>
        <v>0</v>
      </c>
    </row>
    <row r="134" s="2" customFormat="1" ht="24.15" customHeight="1">
      <c r="A134" s="36"/>
      <c r="B134" s="37"/>
      <c r="C134" s="210" t="s">
        <v>261</v>
      </c>
      <c r="D134" s="210" t="s">
        <v>79</v>
      </c>
      <c r="E134" s="211" t="s">
        <v>706</v>
      </c>
      <c r="F134" s="212" t="s">
        <v>707</v>
      </c>
      <c r="G134" s="213" t="s">
        <v>322</v>
      </c>
      <c r="H134" s="214">
        <v>2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0.024</v>
      </c>
      <c r="T134" s="220">
        <f>S134*H134</f>
        <v>0.048000000000000001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272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272</v>
      </c>
      <c r="BM134" s="221" t="s">
        <v>1911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709</v>
      </c>
      <c r="G135" s="38"/>
      <c r="H135" s="38"/>
      <c r="I135" s="225"/>
      <c r="J135" s="38"/>
      <c r="K135" s="38"/>
      <c r="L135" s="42"/>
      <c r="M135" s="226"/>
      <c r="N135" s="22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13" customFormat="1">
      <c r="A136" s="13"/>
      <c r="B136" s="228"/>
      <c r="C136" s="229"/>
      <c r="D136" s="230" t="s">
        <v>183</v>
      </c>
      <c r="E136" s="231" t="s">
        <v>19</v>
      </c>
      <c r="F136" s="232" t="s">
        <v>1912</v>
      </c>
      <c r="G136" s="229"/>
      <c r="H136" s="233">
        <v>1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183</v>
      </c>
      <c r="AU136" s="239" t="s">
        <v>84</v>
      </c>
      <c r="AV136" s="13" t="s">
        <v>84</v>
      </c>
      <c r="AW136" s="13" t="s">
        <v>36</v>
      </c>
      <c r="AX136" s="13" t="s">
        <v>75</v>
      </c>
      <c r="AY136" s="239" t="s">
        <v>173</v>
      </c>
    </row>
    <row r="137" s="13" customFormat="1">
      <c r="A137" s="13"/>
      <c r="B137" s="228"/>
      <c r="C137" s="229"/>
      <c r="D137" s="230" t="s">
        <v>183</v>
      </c>
      <c r="E137" s="231" t="s">
        <v>19</v>
      </c>
      <c r="F137" s="232" t="s">
        <v>1913</v>
      </c>
      <c r="G137" s="229"/>
      <c r="H137" s="233">
        <v>1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183</v>
      </c>
      <c r="AU137" s="239" t="s">
        <v>84</v>
      </c>
      <c r="AV137" s="13" t="s">
        <v>84</v>
      </c>
      <c r="AW137" s="13" t="s">
        <v>36</v>
      </c>
      <c r="AX137" s="13" t="s">
        <v>75</v>
      </c>
      <c r="AY137" s="239" t="s">
        <v>173</v>
      </c>
    </row>
    <row r="138" s="12" customFormat="1" ht="22.8" customHeight="1">
      <c r="A138" s="12"/>
      <c r="B138" s="194"/>
      <c r="C138" s="195"/>
      <c r="D138" s="196" t="s">
        <v>74</v>
      </c>
      <c r="E138" s="208" t="s">
        <v>715</v>
      </c>
      <c r="F138" s="208" t="s">
        <v>716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SUM(P139:P141)</f>
        <v>0</v>
      </c>
      <c r="Q138" s="202"/>
      <c r="R138" s="203">
        <f>SUM(R139:R141)</f>
        <v>0</v>
      </c>
      <c r="S138" s="202"/>
      <c r="T138" s="204">
        <f>SUM(T139:T141)</f>
        <v>1.0163374000000001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5" t="s">
        <v>84</v>
      </c>
      <c r="AT138" s="206" t="s">
        <v>74</v>
      </c>
      <c r="AU138" s="206" t="s">
        <v>82</v>
      </c>
      <c r="AY138" s="205" t="s">
        <v>173</v>
      </c>
      <c r="BK138" s="207">
        <f>SUM(BK139:BK141)</f>
        <v>0</v>
      </c>
    </row>
    <row r="139" s="2" customFormat="1" ht="24.15" customHeight="1">
      <c r="A139" s="36"/>
      <c r="B139" s="37"/>
      <c r="C139" s="210" t="s">
        <v>266</v>
      </c>
      <c r="D139" s="210" t="s">
        <v>79</v>
      </c>
      <c r="E139" s="211" t="s">
        <v>744</v>
      </c>
      <c r="F139" s="212" t="s">
        <v>745</v>
      </c>
      <c r="G139" s="213" t="s">
        <v>190</v>
      </c>
      <c r="H139" s="214">
        <v>12.220000000000001</v>
      </c>
      <c r="I139" s="215"/>
      <c r="J139" s="216">
        <f>ROUND(I139*H139,2)</f>
        <v>0</v>
      </c>
      <c r="K139" s="212" t="s">
        <v>179</v>
      </c>
      <c r="L139" s="42"/>
      <c r="M139" s="217" t="s">
        <v>19</v>
      </c>
      <c r="N139" s="218" t="s">
        <v>46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0.083169999999999994</v>
      </c>
      <c r="T139" s="220">
        <f>S139*H139</f>
        <v>1.0163374000000001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272</v>
      </c>
      <c r="AT139" s="221" t="s">
        <v>79</v>
      </c>
      <c r="AU139" s="221" t="s">
        <v>84</v>
      </c>
      <c r="AY139" s="15" t="s">
        <v>173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82</v>
      </c>
      <c r="BK139" s="222">
        <f>ROUND(I139*H139,2)</f>
        <v>0</v>
      </c>
      <c r="BL139" s="15" t="s">
        <v>272</v>
      </c>
      <c r="BM139" s="221" t="s">
        <v>1914</v>
      </c>
    </row>
    <row r="140" s="2" customFormat="1">
      <c r="A140" s="36"/>
      <c r="B140" s="37"/>
      <c r="C140" s="38"/>
      <c r="D140" s="223" t="s">
        <v>181</v>
      </c>
      <c r="E140" s="38"/>
      <c r="F140" s="224" t="s">
        <v>747</v>
      </c>
      <c r="G140" s="38"/>
      <c r="H140" s="38"/>
      <c r="I140" s="225"/>
      <c r="J140" s="38"/>
      <c r="K140" s="38"/>
      <c r="L140" s="42"/>
      <c r="M140" s="226"/>
      <c r="N140" s="22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181</v>
      </c>
      <c r="AU140" s="15" t="s">
        <v>84</v>
      </c>
    </row>
    <row r="141" s="13" customFormat="1">
      <c r="A141" s="13"/>
      <c r="B141" s="228"/>
      <c r="C141" s="229"/>
      <c r="D141" s="230" t="s">
        <v>183</v>
      </c>
      <c r="E141" s="231" t="s">
        <v>19</v>
      </c>
      <c r="F141" s="232" t="s">
        <v>1915</v>
      </c>
      <c r="G141" s="229"/>
      <c r="H141" s="233">
        <v>12.220000000000001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183</v>
      </c>
      <c r="AU141" s="239" t="s">
        <v>84</v>
      </c>
      <c r="AV141" s="13" t="s">
        <v>84</v>
      </c>
      <c r="AW141" s="13" t="s">
        <v>36</v>
      </c>
      <c r="AX141" s="13" t="s">
        <v>82</v>
      </c>
      <c r="AY141" s="239" t="s">
        <v>173</v>
      </c>
    </row>
    <row r="142" s="12" customFormat="1" ht="22.8" customHeight="1">
      <c r="A142" s="12"/>
      <c r="B142" s="194"/>
      <c r="C142" s="195"/>
      <c r="D142" s="196" t="s">
        <v>74</v>
      </c>
      <c r="E142" s="208" t="s">
        <v>818</v>
      </c>
      <c r="F142" s="208" t="s">
        <v>819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SUM(P143:P146)</f>
        <v>0</v>
      </c>
      <c r="Q142" s="202"/>
      <c r="R142" s="203">
        <f>SUM(R143:R146)</f>
        <v>0</v>
      </c>
      <c r="S142" s="202"/>
      <c r="T142" s="204">
        <f>SUM(T143:T146)</f>
        <v>3.1589399999999999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5" t="s">
        <v>84</v>
      </c>
      <c r="AT142" s="206" t="s">
        <v>74</v>
      </c>
      <c r="AU142" s="206" t="s">
        <v>82</v>
      </c>
      <c r="AY142" s="205" t="s">
        <v>173</v>
      </c>
      <c r="BK142" s="207">
        <f>SUM(BK143:BK146)</f>
        <v>0</v>
      </c>
    </row>
    <row r="143" s="2" customFormat="1" ht="24.15" customHeight="1">
      <c r="A143" s="36"/>
      <c r="B143" s="37"/>
      <c r="C143" s="210" t="s">
        <v>272</v>
      </c>
      <c r="D143" s="210" t="s">
        <v>79</v>
      </c>
      <c r="E143" s="211" t="s">
        <v>1155</v>
      </c>
      <c r="F143" s="212" t="s">
        <v>1156</v>
      </c>
      <c r="G143" s="213" t="s">
        <v>190</v>
      </c>
      <c r="H143" s="214">
        <v>38.759999999999998</v>
      </c>
      <c r="I143" s="215"/>
      <c r="J143" s="216">
        <f>ROUND(I143*H143,2)</f>
        <v>0</v>
      </c>
      <c r="K143" s="212" t="s">
        <v>179</v>
      </c>
      <c r="L143" s="42"/>
      <c r="M143" s="217" t="s">
        <v>19</v>
      </c>
      <c r="N143" s="218" t="s">
        <v>46</v>
      </c>
      <c r="O143" s="82"/>
      <c r="P143" s="219">
        <f>O143*H143</f>
        <v>0</v>
      </c>
      <c r="Q143" s="219">
        <v>0</v>
      </c>
      <c r="R143" s="219">
        <f>Q143*H143</f>
        <v>0</v>
      </c>
      <c r="S143" s="219">
        <v>0.081500000000000003</v>
      </c>
      <c r="T143" s="220">
        <f>S143*H143</f>
        <v>3.1589399999999999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272</v>
      </c>
      <c r="AT143" s="221" t="s">
        <v>79</v>
      </c>
      <c r="AU143" s="221" t="s">
        <v>84</v>
      </c>
      <c r="AY143" s="15" t="s">
        <v>173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5" t="s">
        <v>82</v>
      </c>
      <c r="BK143" s="222">
        <f>ROUND(I143*H143,2)</f>
        <v>0</v>
      </c>
      <c r="BL143" s="15" t="s">
        <v>272</v>
      </c>
      <c r="BM143" s="221" t="s">
        <v>1916</v>
      </c>
    </row>
    <row r="144" s="2" customFormat="1">
      <c r="A144" s="36"/>
      <c r="B144" s="37"/>
      <c r="C144" s="38"/>
      <c r="D144" s="223" t="s">
        <v>181</v>
      </c>
      <c r="E144" s="38"/>
      <c r="F144" s="224" t="s">
        <v>1158</v>
      </c>
      <c r="G144" s="38"/>
      <c r="H144" s="38"/>
      <c r="I144" s="225"/>
      <c r="J144" s="38"/>
      <c r="K144" s="38"/>
      <c r="L144" s="42"/>
      <c r="M144" s="226"/>
      <c r="N144" s="22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181</v>
      </c>
      <c r="AU144" s="15" t="s">
        <v>84</v>
      </c>
    </row>
    <row r="145" s="13" customFormat="1">
      <c r="A145" s="13"/>
      <c r="B145" s="228"/>
      <c r="C145" s="229"/>
      <c r="D145" s="230" t="s">
        <v>183</v>
      </c>
      <c r="E145" s="231" t="s">
        <v>19</v>
      </c>
      <c r="F145" s="232" t="s">
        <v>1917</v>
      </c>
      <c r="G145" s="229"/>
      <c r="H145" s="233">
        <v>29.52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183</v>
      </c>
      <c r="AU145" s="239" t="s">
        <v>84</v>
      </c>
      <c r="AV145" s="13" t="s">
        <v>84</v>
      </c>
      <c r="AW145" s="13" t="s">
        <v>36</v>
      </c>
      <c r="AX145" s="13" t="s">
        <v>75</v>
      </c>
      <c r="AY145" s="239" t="s">
        <v>173</v>
      </c>
    </row>
    <row r="146" s="13" customFormat="1">
      <c r="A146" s="13"/>
      <c r="B146" s="228"/>
      <c r="C146" s="229"/>
      <c r="D146" s="230" t="s">
        <v>183</v>
      </c>
      <c r="E146" s="231" t="s">
        <v>19</v>
      </c>
      <c r="F146" s="232" t="s">
        <v>1918</v>
      </c>
      <c r="G146" s="229"/>
      <c r="H146" s="233">
        <v>9.2400000000000002</v>
      </c>
      <c r="I146" s="234"/>
      <c r="J146" s="229"/>
      <c r="K146" s="229"/>
      <c r="L146" s="235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183</v>
      </c>
      <c r="AU146" s="239" t="s">
        <v>84</v>
      </c>
      <c r="AV146" s="13" t="s">
        <v>84</v>
      </c>
      <c r="AW146" s="13" t="s">
        <v>36</v>
      </c>
      <c r="AX146" s="13" t="s">
        <v>75</v>
      </c>
      <c r="AY146" s="239" t="s">
        <v>173</v>
      </c>
    </row>
    <row r="147" s="2" customFormat="1" ht="6.96" customHeight="1">
      <c r="A147" s="36"/>
      <c r="B147" s="57"/>
      <c r="C147" s="58"/>
      <c r="D147" s="58"/>
      <c r="E147" s="58"/>
      <c r="F147" s="58"/>
      <c r="G147" s="58"/>
      <c r="H147" s="58"/>
      <c r="I147" s="58"/>
      <c r="J147" s="58"/>
      <c r="K147" s="58"/>
      <c r="L147" s="42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sheet="1" autoFilter="0" formatColumns="0" formatRows="0" objects="1" scenarios="1" spinCount="100000" saltValue="MtaHwsEo6beb2YMmPqwgp1BDEyBdfhRVaQe/r9TYwfUqAit5TDWA0J9wHSZFJmWhy7z0YS+IVeHtqtyHqD0Erg==" hashValue="N2bJGrQC4Cbp+Sv5NgMSb4c6WKdftGZ2GpSgxhz6JnLVzyqlY3HSnWB5q4PKUX2fAAg8T5M2N9sf/5wtFfsaRg==" algorithmName="SHA-512" password="CC35"/>
  <autoFilter ref="C93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4_01/968082015"/>
    <hyperlink ref="F102" r:id="rId2" display="https://podminky.urs.cz/item/CS_URS_2024_01/997013501"/>
    <hyperlink ref="F104" r:id="rId3" display="https://podminky.urs.cz/item/CS_URS_2024_01/997013509"/>
    <hyperlink ref="F107" r:id="rId4" display="https://podminky.urs.cz/item/CS_URS_2024_01/997013511"/>
    <hyperlink ref="F109" r:id="rId5" display="https://podminky.urs.cz/item/CS_URS_2024_01/997013811"/>
    <hyperlink ref="F112" r:id="rId6" display="https://podminky.urs.cz/item/CS_URS_2024_01/997013813"/>
    <hyperlink ref="F114" r:id="rId7" display="https://podminky.urs.cz/item/CS_URS_2024_01/997013867"/>
    <hyperlink ref="F119" r:id="rId8" display="https://podminky.urs.cz/item/CS_URS_2024_01/725110814"/>
    <hyperlink ref="F121" r:id="rId9" display="https://podminky.urs.cz/item/CS_URS_2024_01/725210821"/>
    <hyperlink ref="F123" r:id="rId10" display="https://podminky.urs.cz/item/CS_URS_2024_01/725240812"/>
    <hyperlink ref="F125" r:id="rId11" display="https://podminky.urs.cz/item/CS_URS_2024_01/725820801"/>
    <hyperlink ref="F131" r:id="rId12" display="https://podminky.urs.cz/item/CS_URS_2024_01/741371853"/>
    <hyperlink ref="F135" r:id="rId13" display="https://podminky.urs.cz/item/CS_URS_2024_01/766691914"/>
    <hyperlink ref="F140" r:id="rId14" display="https://podminky.urs.cz/item/CS_URS_2024_01/771571810"/>
    <hyperlink ref="F144" r:id="rId15" display="https://podminky.urs.cz/item/CS_URS_2024_01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1887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1919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ROUND(J102,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ROUND((SUM(BE102:BE264)),  2)</f>
        <v>0</v>
      </c>
      <c r="G35" s="36"/>
      <c r="H35" s="36"/>
      <c r="I35" s="155">
        <v>0.20999999999999999</v>
      </c>
      <c r="J35" s="154">
        <f>ROUND(((SUM(BE102:BE264))*I35),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ROUND((SUM(BF102:BF264)),  2)</f>
        <v>0</v>
      </c>
      <c r="G36" s="36"/>
      <c r="H36" s="36"/>
      <c r="I36" s="155">
        <v>0.12</v>
      </c>
      <c r="J36" s="154">
        <f>ROUND(((SUM(BF102:BF264))*I36),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ROUND((SUM(BG102:BG264)),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ROUND((SUM(BH102:BH264)),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ROUND((SUM(BI102:BI264)),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1887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Ob - Nové úpravy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J102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J103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1162</v>
      </c>
      <c r="E65" s="180"/>
      <c r="F65" s="180"/>
      <c r="G65" s="180"/>
      <c r="H65" s="180"/>
      <c r="I65" s="180"/>
      <c r="J65" s="181">
        <f>J104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137</v>
      </c>
      <c r="E66" s="180"/>
      <c r="F66" s="180"/>
      <c r="G66" s="180"/>
      <c r="H66" s="180"/>
      <c r="I66" s="180"/>
      <c r="J66" s="181">
        <f>J108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8"/>
      <c r="C67" s="123"/>
      <c r="D67" s="179" t="s">
        <v>138</v>
      </c>
      <c r="E67" s="180"/>
      <c r="F67" s="180"/>
      <c r="G67" s="180"/>
      <c r="H67" s="180"/>
      <c r="I67" s="180"/>
      <c r="J67" s="181">
        <f>J116</f>
        <v>0</v>
      </c>
      <c r="K67" s="123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8"/>
      <c r="C68" s="123"/>
      <c r="D68" s="179" t="s">
        <v>140</v>
      </c>
      <c r="E68" s="180"/>
      <c r="F68" s="180"/>
      <c r="G68" s="180"/>
      <c r="H68" s="180"/>
      <c r="I68" s="180"/>
      <c r="J68" s="181">
        <f>J122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2"/>
      <c r="C69" s="173"/>
      <c r="D69" s="174" t="s">
        <v>141</v>
      </c>
      <c r="E69" s="175"/>
      <c r="F69" s="175"/>
      <c r="G69" s="175"/>
      <c r="H69" s="175"/>
      <c r="I69" s="175"/>
      <c r="J69" s="176">
        <f>J125</f>
        <v>0</v>
      </c>
      <c r="K69" s="173"/>
      <c r="L69" s="17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78"/>
      <c r="C70" s="123"/>
      <c r="D70" s="179" t="s">
        <v>143</v>
      </c>
      <c r="E70" s="180"/>
      <c r="F70" s="180"/>
      <c r="G70" s="180"/>
      <c r="H70" s="180"/>
      <c r="I70" s="180"/>
      <c r="J70" s="181">
        <f>J126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145</v>
      </c>
      <c r="E71" s="180"/>
      <c r="F71" s="180"/>
      <c r="G71" s="180"/>
      <c r="H71" s="180"/>
      <c r="I71" s="180"/>
      <c r="J71" s="181">
        <f>J130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1163</v>
      </c>
      <c r="E72" s="180"/>
      <c r="F72" s="180"/>
      <c r="G72" s="180"/>
      <c r="H72" s="180"/>
      <c r="I72" s="180"/>
      <c r="J72" s="181">
        <f>J161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1068</v>
      </c>
      <c r="E73" s="180"/>
      <c r="F73" s="180"/>
      <c r="G73" s="180"/>
      <c r="H73" s="180"/>
      <c r="I73" s="180"/>
      <c r="J73" s="181">
        <f>J164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8"/>
      <c r="C74" s="123"/>
      <c r="D74" s="179" t="s">
        <v>150</v>
      </c>
      <c r="E74" s="180"/>
      <c r="F74" s="180"/>
      <c r="G74" s="180"/>
      <c r="H74" s="180"/>
      <c r="I74" s="180"/>
      <c r="J74" s="181">
        <f>J174</f>
        <v>0</v>
      </c>
      <c r="K74" s="123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8"/>
      <c r="C75" s="123"/>
      <c r="D75" s="179" t="s">
        <v>1542</v>
      </c>
      <c r="E75" s="180"/>
      <c r="F75" s="180"/>
      <c r="G75" s="180"/>
      <c r="H75" s="180"/>
      <c r="I75" s="180"/>
      <c r="J75" s="181">
        <f>J178</f>
        <v>0</v>
      </c>
      <c r="K75" s="123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8"/>
      <c r="C76" s="123"/>
      <c r="D76" s="179" t="s">
        <v>152</v>
      </c>
      <c r="E76" s="180"/>
      <c r="F76" s="180"/>
      <c r="G76" s="180"/>
      <c r="H76" s="180"/>
      <c r="I76" s="180"/>
      <c r="J76" s="181">
        <f>J182</f>
        <v>0</v>
      </c>
      <c r="K76" s="123"/>
      <c r="L76" s="18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8"/>
      <c r="C77" s="123"/>
      <c r="D77" s="179" t="s">
        <v>153</v>
      </c>
      <c r="E77" s="180"/>
      <c r="F77" s="180"/>
      <c r="G77" s="180"/>
      <c r="H77" s="180"/>
      <c r="I77" s="180"/>
      <c r="J77" s="181">
        <f>J196</f>
        <v>0</v>
      </c>
      <c r="K77" s="123"/>
      <c r="L77" s="18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8"/>
      <c r="C78" s="123"/>
      <c r="D78" s="179" t="s">
        <v>155</v>
      </c>
      <c r="E78" s="180"/>
      <c r="F78" s="180"/>
      <c r="G78" s="180"/>
      <c r="H78" s="180"/>
      <c r="I78" s="180"/>
      <c r="J78" s="181">
        <f>J218</f>
        <v>0</v>
      </c>
      <c r="K78" s="123"/>
      <c r="L78" s="18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8"/>
      <c r="C79" s="123"/>
      <c r="D79" s="179" t="s">
        <v>156</v>
      </c>
      <c r="E79" s="180"/>
      <c r="F79" s="180"/>
      <c r="G79" s="180"/>
      <c r="H79" s="180"/>
      <c r="I79" s="180"/>
      <c r="J79" s="181">
        <f>J249</f>
        <v>0</v>
      </c>
      <c r="K79" s="123"/>
      <c r="L79" s="18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8"/>
      <c r="C80" s="123"/>
      <c r="D80" s="179" t="s">
        <v>157</v>
      </c>
      <c r="E80" s="180"/>
      <c r="F80" s="180"/>
      <c r="G80" s="180"/>
      <c r="H80" s="180"/>
      <c r="I80" s="180"/>
      <c r="J80" s="181">
        <f>J258</f>
        <v>0</v>
      </c>
      <c r="K80" s="123"/>
      <c r="L80" s="182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2" customFormat="1" ht="21.84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6.96" customHeight="1">
      <c r="A82" s="36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/>
    <row r="84" hidden="1"/>
    <row r="85" hidden="1"/>
    <row r="86" s="2" customFormat="1" ht="6.96" customHeight="1">
      <c r="A86" s="36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4.96" customHeight="1">
      <c r="A87" s="36"/>
      <c r="B87" s="37"/>
      <c r="C87" s="21" t="s">
        <v>158</v>
      </c>
      <c r="D87" s="38"/>
      <c r="E87" s="38"/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16</v>
      </c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167" t="str">
        <f>E7</f>
        <v>OBJEKT - Klatovská 200G, 30100 Plzeň</v>
      </c>
      <c r="F90" s="30"/>
      <c r="G90" s="30"/>
      <c r="H90" s="30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1" customFormat="1" ht="12" customHeight="1">
      <c r="B91" s="19"/>
      <c r="C91" s="30" t="s">
        <v>127</v>
      </c>
      <c r="D91" s="20"/>
      <c r="E91" s="20"/>
      <c r="F91" s="20"/>
      <c r="G91" s="20"/>
      <c r="H91" s="20"/>
      <c r="I91" s="20"/>
      <c r="J91" s="20"/>
      <c r="K91" s="20"/>
      <c r="L91" s="18"/>
    </row>
    <row r="92" s="2" customFormat="1" ht="16.5" customHeight="1">
      <c r="A92" s="36"/>
      <c r="B92" s="37"/>
      <c r="C92" s="38"/>
      <c r="D92" s="38"/>
      <c r="E92" s="167" t="s">
        <v>1887</v>
      </c>
      <c r="F92" s="38"/>
      <c r="G92" s="38"/>
      <c r="H92" s="38"/>
      <c r="I92" s="38"/>
      <c r="J92" s="38"/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2" customHeight="1">
      <c r="A93" s="36"/>
      <c r="B93" s="37"/>
      <c r="C93" s="30" t="s">
        <v>129</v>
      </c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6.5" customHeight="1">
      <c r="A94" s="36"/>
      <c r="B94" s="37"/>
      <c r="C94" s="38"/>
      <c r="D94" s="38"/>
      <c r="E94" s="67" t="str">
        <f>E11</f>
        <v>Ob - Nové úpravy</v>
      </c>
      <c r="F94" s="38"/>
      <c r="G94" s="38"/>
      <c r="H94" s="38"/>
      <c r="I94" s="38"/>
      <c r="J94" s="38"/>
      <c r="K94" s="38"/>
      <c r="L94" s="14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6.96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4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2" customHeight="1">
      <c r="A96" s="36"/>
      <c r="B96" s="37"/>
      <c r="C96" s="30" t="s">
        <v>21</v>
      </c>
      <c r="D96" s="38"/>
      <c r="E96" s="38"/>
      <c r="F96" s="25" t="str">
        <f>F14</f>
        <v>Klatovská 200G, 30100 Plzeň</v>
      </c>
      <c r="G96" s="38"/>
      <c r="H96" s="38"/>
      <c r="I96" s="30" t="s">
        <v>23</v>
      </c>
      <c r="J96" s="70" t="str">
        <f>IF(J14="","",J14)</f>
        <v>20. 3. 2024</v>
      </c>
      <c r="K96" s="38"/>
      <c r="L96" s="14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6.96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4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5.65" customHeight="1">
      <c r="A98" s="36"/>
      <c r="B98" s="37"/>
      <c r="C98" s="30" t="s">
        <v>25</v>
      </c>
      <c r="D98" s="38"/>
      <c r="E98" s="38"/>
      <c r="F98" s="25" t="str">
        <f>E17</f>
        <v>Střední škola informatiky a finančních služeb</v>
      </c>
      <c r="G98" s="38"/>
      <c r="H98" s="38"/>
      <c r="I98" s="30" t="s">
        <v>33</v>
      </c>
      <c r="J98" s="34" t="str">
        <f>E23</f>
        <v>Planteam, Na Výsluní 630, Líně - Sulkov</v>
      </c>
      <c r="K98" s="38"/>
      <c r="L98" s="14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15.15" customHeight="1">
      <c r="A99" s="36"/>
      <c r="B99" s="37"/>
      <c r="C99" s="30" t="s">
        <v>31</v>
      </c>
      <c r="D99" s="38"/>
      <c r="E99" s="38"/>
      <c r="F99" s="25" t="str">
        <f>IF(E20="","",E20)</f>
        <v>Vyplň údaj</v>
      </c>
      <c r="G99" s="38"/>
      <c r="H99" s="38"/>
      <c r="I99" s="30" t="s">
        <v>37</v>
      </c>
      <c r="J99" s="34" t="str">
        <f>E26</f>
        <v>Ing. Irena Potužáková</v>
      </c>
      <c r="K99" s="38"/>
      <c r="L99" s="14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0.32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4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11" customFormat="1" ht="29.28" customHeight="1">
      <c r="A101" s="183"/>
      <c r="B101" s="184"/>
      <c r="C101" s="185" t="s">
        <v>159</v>
      </c>
      <c r="D101" s="186" t="s">
        <v>60</v>
      </c>
      <c r="E101" s="186" t="s">
        <v>56</v>
      </c>
      <c r="F101" s="186" t="s">
        <v>57</v>
      </c>
      <c r="G101" s="186" t="s">
        <v>160</v>
      </c>
      <c r="H101" s="186" t="s">
        <v>161</v>
      </c>
      <c r="I101" s="186" t="s">
        <v>162</v>
      </c>
      <c r="J101" s="186" t="s">
        <v>133</v>
      </c>
      <c r="K101" s="187" t="s">
        <v>163</v>
      </c>
      <c r="L101" s="188"/>
      <c r="M101" s="90" t="s">
        <v>19</v>
      </c>
      <c r="N101" s="91" t="s">
        <v>45</v>
      </c>
      <c r="O101" s="91" t="s">
        <v>164</v>
      </c>
      <c r="P101" s="91" t="s">
        <v>165</v>
      </c>
      <c r="Q101" s="91" t="s">
        <v>166</v>
      </c>
      <c r="R101" s="91" t="s">
        <v>167</v>
      </c>
      <c r="S101" s="91" t="s">
        <v>168</v>
      </c>
      <c r="T101" s="92" t="s">
        <v>169</v>
      </c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</row>
    <row r="102" s="2" customFormat="1" ht="22.8" customHeight="1">
      <c r="A102" s="36"/>
      <c r="B102" s="37"/>
      <c r="C102" s="97" t="s">
        <v>170</v>
      </c>
      <c r="D102" s="38"/>
      <c r="E102" s="38"/>
      <c r="F102" s="38"/>
      <c r="G102" s="38"/>
      <c r="H102" s="38"/>
      <c r="I102" s="38"/>
      <c r="J102" s="189">
        <f>BK102</f>
        <v>0</v>
      </c>
      <c r="K102" s="38"/>
      <c r="L102" s="42"/>
      <c r="M102" s="93"/>
      <c r="N102" s="190"/>
      <c r="O102" s="94"/>
      <c r="P102" s="191">
        <f>P103+P125</f>
        <v>0</v>
      </c>
      <c r="Q102" s="94"/>
      <c r="R102" s="191">
        <f>R103+R125</f>
        <v>2.7010877899999999</v>
      </c>
      <c r="S102" s="94"/>
      <c r="T102" s="192">
        <f>T103+T125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74</v>
      </c>
      <c r="AU102" s="15" t="s">
        <v>134</v>
      </c>
      <c r="BK102" s="193">
        <f>BK103+BK125</f>
        <v>0</v>
      </c>
    </row>
    <row r="103" s="12" customFormat="1" ht="25.92" customHeight="1">
      <c r="A103" s="12"/>
      <c r="B103" s="194"/>
      <c r="C103" s="195"/>
      <c r="D103" s="196" t="s">
        <v>74</v>
      </c>
      <c r="E103" s="197" t="s">
        <v>171</v>
      </c>
      <c r="F103" s="197" t="s">
        <v>172</v>
      </c>
      <c r="G103" s="195"/>
      <c r="H103" s="195"/>
      <c r="I103" s="198"/>
      <c r="J103" s="199">
        <f>BK103</f>
        <v>0</v>
      </c>
      <c r="K103" s="195"/>
      <c r="L103" s="200"/>
      <c r="M103" s="201"/>
      <c r="N103" s="202"/>
      <c r="O103" s="202"/>
      <c r="P103" s="203">
        <f>P104+P108+P116+P122</f>
        <v>0</v>
      </c>
      <c r="Q103" s="202"/>
      <c r="R103" s="203">
        <f>R104+R108+R116+R122</f>
        <v>0.78419384999999997</v>
      </c>
      <c r="S103" s="202"/>
      <c r="T103" s="204">
        <f>T104+T108+T116+T122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5" t="s">
        <v>82</v>
      </c>
      <c r="AT103" s="206" t="s">
        <v>74</v>
      </c>
      <c r="AU103" s="206" t="s">
        <v>75</v>
      </c>
      <c r="AY103" s="205" t="s">
        <v>173</v>
      </c>
      <c r="BK103" s="207">
        <f>BK104+BK108+BK116+BK122</f>
        <v>0</v>
      </c>
    </row>
    <row r="104" s="12" customFormat="1" ht="22.8" customHeight="1">
      <c r="A104" s="12"/>
      <c r="B104" s="194"/>
      <c r="C104" s="195"/>
      <c r="D104" s="196" t="s">
        <v>74</v>
      </c>
      <c r="E104" s="208" t="s">
        <v>194</v>
      </c>
      <c r="F104" s="208" t="s">
        <v>1164</v>
      </c>
      <c r="G104" s="195"/>
      <c r="H104" s="195"/>
      <c r="I104" s="198"/>
      <c r="J104" s="209">
        <f>BK104</f>
        <v>0</v>
      </c>
      <c r="K104" s="195"/>
      <c r="L104" s="200"/>
      <c r="M104" s="201"/>
      <c r="N104" s="202"/>
      <c r="O104" s="202"/>
      <c r="P104" s="203">
        <f>SUM(P105:P107)</f>
        <v>0</v>
      </c>
      <c r="Q104" s="202"/>
      <c r="R104" s="203">
        <f>SUM(R105:R107)</f>
        <v>0.019750399999999998</v>
      </c>
      <c r="S104" s="202"/>
      <c r="T104" s="204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5" t="s">
        <v>82</v>
      </c>
      <c r="AT104" s="206" t="s">
        <v>74</v>
      </c>
      <c r="AU104" s="206" t="s">
        <v>82</v>
      </c>
      <c r="AY104" s="205" t="s">
        <v>173</v>
      </c>
      <c r="BK104" s="207">
        <f>SUM(BK105:BK107)</f>
        <v>0</v>
      </c>
    </row>
    <row r="105" s="2" customFormat="1" ht="37.8" customHeight="1">
      <c r="A105" s="36"/>
      <c r="B105" s="37"/>
      <c r="C105" s="210" t="s">
        <v>82</v>
      </c>
      <c r="D105" s="210" t="s">
        <v>79</v>
      </c>
      <c r="E105" s="211" t="s">
        <v>1920</v>
      </c>
      <c r="F105" s="212" t="s">
        <v>1921</v>
      </c>
      <c r="G105" s="213" t="s">
        <v>190</v>
      </c>
      <c r="H105" s="214">
        <v>0.32000000000000001</v>
      </c>
      <c r="I105" s="215"/>
      <c r="J105" s="216">
        <f>ROUND(I105*H105,2)</f>
        <v>0</v>
      </c>
      <c r="K105" s="212" t="s">
        <v>179</v>
      </c>
      <c r="L105" s="42"/>
      <c r="M105" s="217" t="s">
        <v>19</v>
      </c>
      <c r="N105" s="218" t="s">
        <v>46</v>
      </c>
      <c r="O105" s="82"/>
      <c r="P105" s="219">
        <f>O105*H105</f>
        <v>0</v>
      </c>
      <c r="Q105" s="219">
        <v>0.061719999999999997</v>
      </c>
      <c r="R105" s="219">
        <f>Q105*H105</f>
        <v>0.019750399999999998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174</v>
      </c>
      <c r="AT105" s="221" t="s">
        <v>79</v>
      </c>
      <c r="AU105" s="221" t="s">
        <v>84</v>
      </c>
      <c r="AY105" s="15" t="s">
        <v>173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5" t="s">
        <v>82</v>
      </c>
      <c r="BK105" s="222">
        <f>ROUND(I105*H105,2)</f>
        <v>0</v>
      </c>
      <c r="BL105" s="15" t="s">
        <v>174</v>
      </c>
      <c r="BM105" s="221" t="s">
        <v>1922</v>
      </c>
    </row>
    <row r="106" s="2" customFormat="1">
      <c r="A106" s="36"/>
      <c r="B106" s="37"/>
      <c r="C106" s="38"/>
      <c r="D106" s="223" t="s">
        <v>181</v>
      </c>
      <c r="E106" s="38"/>
      <c r="F106" s="224" t="s">
        <v>1923</v>
      </c>
      <c r="G106" s="38"/>
      <c r="H106" s="38"/>
      <c r="I106" s="225"/>
      <c r="J106" s="38"/>
      <c r="K106" s="38"/>
      <c r="L106" s="42"/>
      <c r="M106" s="226"/>
      <c r="N106" s="22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181</v>
      </c>
      <c r="AU106" s="15" t="s">
        <v>84</v>
      </c>
    </row>
    <row r="107" s="13" customFormat="1">
      <c r="A107" s="13"/>
      <c r="B107" s="228"/>
      <c r="C107" s="229"/>
      <c r="D107" s="230" t="s">
        <v>183</v>
      </c>
      <c r="E107" s="231" t="s">
        <v>19</v>
      </c>
      <c r="F107" s="232" t="s">
        <v>1924</v>
      </c>
      <c r="G107" s="229"/>
      <c r="H107" s="233">
        <v>0.32000000000000001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183</v>
      </c>
      <c r="AU107" s="239" t="s">
        <v>84</v>
      </c>
      <c r="AV107" s="13" t="s">
        <v>84</v>
      </c>
      <c r="AW107" s="13" t="s">
        <v>36</v>
      </c>
      <c r="AX107" s="13" t="s">
        <v>82</v>
      </c>
      <c r="AY107" s="239" t="s">
        <v>173</v>
      </c>
    </row>
    <row r="108" s="12" customFormat="1" ht="22.8" customHeight="1">
      <c r="A108" s="12"/>
      <c r="B108" s="194"/>
      <c r="C108" s="195"/>
      <c r="D108" s="196" t="s">
        <v>74</v>
      </c>
      <c r="E108" s="208" t="s">
        <v>186</v>
      </c>
      <c r="F108" s="208" t="s">
        <v>187</v>
      </c>
      <c r="G108" s="195"/>
      <c r="H108" s="195"/>
      <c r="I108" s="198"/>
      <c r="J108" s="209">
        <f>BK108</f>
        <v>0</v>
      </c>
      <c r="K108" s="195"/>
      <c r="L108" s="200"/>
      <c r="M108" s="201"/>
      <c r="N108" s="202"/>
      <c r="O108" s="202"/>
      <c r="P108" s="203">
        <f>SUM(P109:P115)</f>
        <v>0</v>
      </c>
      <c r="Q108" s="202"/>
      <c r="R108" s="203">
        <f>SUM(R109:R115)</f>
        <v>0.76103313000000006</v>
      </c>
      <c r="S108" s="202"/>
      <c r="T108" s="204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5" t="s">
        <v>82</v>
      </c>
      <c r="AT108" s="206" t="s">
        <v>74</v>
      </c>
      <c r="AU108" s="206" t="s">
        <v>82</v>
      </c>
      <c r="AY108" s="205" t="s">
        <v>173</v>
      </c>
      <c r="BK108" s="207">
        <f>SUM(BK109:BK115)</f>
        <v>0</v>
      </c>
    </row>
    <row r="109" s="2" customFormat="1" ht="21.75" customHeight="1">
      <c r="A109" s="36"/>
      <c r="B109" s="37"/>
      <c r="C109" s="210" t="s">
        <v>84</v>
      </c>
      <c r="D109" s="210" t="s">
        <v>79</v>
      </c>
      <c r="E109" s="211" t="s">
        <v>188</v>
      </c>
      <c r="F109" s="212" t="s">
        <v>189</v>
      </c>
      <c r="G109" s="213" t="s">
        <v>190</v>
      </c>
      <c r="H109" s="214">
        <v>10.41</v>
      </c>
      <c r="I109" s="215"/>
      <c r="J109" s="216">
        <f>ROUND(I109*H109,2)</f>
        <v>0</v>
      </c>
      <c r="K109" s="212" t="s">
        <v>179</v>
      </c>
      <c r="L109" s="42"/>
      <c r="M109" s="217" t="s">
        <v>19</v>
      </c>
      <c r="N109" s="218" t="s">
        <v>46</v>
      </c>
      <c r="O109" s="82"/>
      <c r="P109" s="219">
        <f>O109*H109</f>
        <v>0</v>
      </c>
      <c r="Q109" s="219">
        <v>0.056000000000000001</v>
      </c>
      <c r="R109" s="219">
        <f>Q109*H109</f>
        <v>0.58296000000000003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174</v>
      </c>
      <c r="AT109" s="221" t="s">
        <v>79</v>
      </c>
      <c r="AU109" s="221" t="s">
        <v>84</v>
      </c>
      <c r="AY109" s="15" t="s">
        <v>173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5" t="s">
        <v>82</v>
      </c>
      <c r="BK109" s="222">
        <f>ROUND(I109*H109,2)</f>
        <v>0</v>
      </c>
      <c r="BL109" s="15" t="s">
        <v>174</v>
      </c>
      <c r="BM109" s="221" t="s">
        <v>1925</v>
      </c>
    </row>
    <row r="110" s="2" customFormat="1">
      <c r="A110" s="36"/>
      <c r="B110" s="37"/>
      <c r="C110" s="38"/>
      <c r="D110" s="223" t="s">
        <v>181</v>
      </c>
      <c r="E110" s="38"/>
      <c r="F110" s="224" t="s">
        <v>192</v>
      </c>
      <c r="G110" s="38"/>
      <c r="H110" s="38"/>
      <c r="I110" s="225"/>
      <c r="J110" s="38"/>
      <c r="K110" s="38"/>
      <c r="L110" s="42"/>
      <c r="M110" s="226"/>
      <c r="N110" s="22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181</v>
      </c>
      <c r="AU110" s="15" t="s">
        <v>84</v>
      </c>
    </row>
    <row r="111" s="13" customFormat="1">
      <c r="A111" s="13"/>
      <c r="B111" s="228"/>
      <c r="C111" s="229"/>
      <c r="D111" s="230" t="s">
        <v>183</v>
      </c>
      <c r="E111" s="231" t="s">
        <v>19</v>
      </c>
      <c r="F111" s="232" t="s">
        <v>1926</v>
      </c>
      <c r="G111" s="229"/>
      <c r="H111" s="233">
        <v>10.41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183</v>
      </c>
      <c r="AU111" s="239" t="s">
        <v>84</v>
      </c>
      <c r="AV111" s="13" t="s">
        <v>84</v>
      </c>
      <c r="AW111" s="13" t="s">
        <v>36</v>
      </c>
      <c r="AX111" s="13" t="s">
        <v>82</v>
      </c>
      <c r="AY111" s="239" t="s">
        <v>173</v>
      </c>
    </row>
    <row r="112" s="2" customFormat="1" ht="44.25" customHeight="1">
      <c r="A112" s="36"/>
      <c r="B112" s="37"/>
      <c r="C112" s="210" t="s">
        <v>194</v>
      </c>
      <c r="D112" s="210" t="s">
        <v>79</v>
      </c>
      <c r="E112" s="211" t="s">
        <v>1192</v>
      </c>
      <c r="F112" s="212" t="s">
        <v>1193</v>
      </c>
      <c r="G112" s="213" t="s">
        <v>190</v>
      </c>
      <c r="H112" s="214">
        <v>45.542999999999999</v>
      </c>
      <c r="I112" s="215"/>
      <c r="J112" s="216">
        <f>ROUND(I112*H112,2)</f>
        <v>0</v>
      </c>
      <c r="K112" s="212" t="s">
        <v>179</v>
      </c>
      <c r="L112" s="42"/>
      <c r="M112" s="217" t="s">
        <v>19</v>
      </c>
      <c r="N112" s="218" t="s">
        <v>46</v>
      </c>
      <c r="O112" s="82"/>
      <c r="P112" s="219">
        <f>O112*H112</f>
        <v>0</v>
      </c>
      <c r="Q112" s="219">
        <v>0.0039100000000000003</v>
      </c>
      <c r="R112" s="219">
        <f>Q112*H112</f>
        <v>0.17807313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174</v>
      </c>
      <c r="AT112" s="221" t="s">
        <v>79</v>
      </c>
      <c r="AU112" s="221" t="s">
        <v>84</v>
      </c>
      <c r="AY112" s="15" t="s">
        <v>173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5" t="s">
        <v>82</v>
      </c>
      <c r="BK112" s="222">
        <f>ROUND(I112*H112,2)</f>
        <v>0</v>
      </c>
      <c r="BL112" s="15" t="s">
        <v>174</v>
      </c>
      <c r="BM112" s="221" t="s">
        <v>1927</v>
      </c>
    </row>
    <row r="113" s="2" customFormat="1">
      <c r="A113" s="36"/>
      <c r="B113" s="37"/>
      <c r="C113" s="38"/>
      <c r="D113" s="223" t="s">
        <v>181</v>
      </c>
      <c r="E113" s="38"/>
      <c r="F113" s="224" t="s">
        <v>1195</v>
      </c>
      <c r="G113" s="38"/>
      <c r="H113" s="38"/>
      <c r="I113" s="225"/>
      <c r="J113" s="38"/>
      <c r="K113" s="38"/>
      <c r="L113" s="42"/>
      <c r="M113" s="226"/>
      <c r="N113" s="227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181</v>
      </c>
      <c r="AU113" s="15" t="s">
        <v>84</v>
      </c>
    </row>
    <row r="114" s="13" customFormat="1">
      <c r="A114" s="13"/>
      <c r="B114" s="228"/>
      <c r="C114" s="229"/>
      <c r="D114" s="230" t="s">
        <v>183</v>
      </c>
      <c r="E114" s="231" t="s">
        <v>19</v>
      </c>
      <c r="F114" s="232" t="s">
        <v>1928</v>
      </c>
      <c r="G114" s="229"/>
      <c r="H114" s="233">
        <v>34.686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183</v>
      </c>
      <c r="AU114" s="239" t="s">
        <v>84</v>
      </c>
      <c r="AV114" s="13" t="s">
        <v>84</v>
      </c>
      <c r="AW114" s="13" t="s">
        <v>36</v>
      </c>
      <c r="AX114" s="13" t="s">
        <v>75</v>
      </c>
      <c r="AY114" s="239" t="s">
        <v>173</v>
      </c>
    </row>
    <row r="115" s="13" customFormat="1">
      <c r="A115" s="13"/>
      <c r="B115" s="228"/>
      <c r="C115" s="229"/>
      <c r="D115" s="230" t="s">
        <v>183</v>
      </c>
      <c r="E115" s="231" t="s">
        <v>19</v>
      </c>
      <c r="F115" s="232" t="s">
        <v>1929</v>
      </c>
      <c r="G115" s="229"/>
      <c r="H115" s="233">
        <v>10.856999999999999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183</v>
      </c>
      <c r="AU115" s="239" t="s">
        <v>84</v>
      </c>
      <c r="AV115" s="13" t="s">
        <v>84</v>
      </c>
      <c r="AW115" s="13" t="s">
        <v>36</v>
      </c>
      <c r="AX115" s="13" t="s">
        <v>75</v>
      </c>
      <c r="AY115" s="239" t="s">
        <v>173</v>
      </c>
    </row>
    <row r="116" s="12" customFormat="1" ht="22.8" customHeight="1">
      <c r="A116" s="12"/>
      <c r="B116" s="194"/>
      <c r="C116" s="195"/>
      <c r="D116" s="196" t="s">
        <v>74</v>
      </c>
      <c r="E116" s="208" t="s">
        <v>201</v>
      </c>
      <c r="F116" s="208" t="s">
        <v>202</v>
      </c>
      <c r="G116" s="195"/>
      <c r="H116" s="195"/>
      <c r="I116" s="198"/>
      <c r="J116" s="209">
        <f>BK116</f>
        <v>0</v>
      </c>
      <c r="K116" s="195"/>
      <c r="L116" s="200"/>
      <c r="M116" s="201"/>
      <c r="N116" s="202"/>
      <c r="O116" s="202"/>
      <c r="P116" s="203">
        <f>SUM(P117:P121)</f>
        <v>0</v>
      </c>
      <c r="Q116" s="202"/>
      <c r="R116" s="203">
        <f>SUM(R117:R121)</f>
        <v>0.0034103200000000001</v>
      </c>
      <c r="S116" s="202"/>
      <c r="T116" s="204">
        <f>SUM(T117:T121)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5" t="s">
        <v>82</v>
      </c>
      <c r="AT116" s="206" t="s">
        <v>74</v>
      </c>
      <c r="AU116" s="206" t="s">
        <v>82</v>
      </c>
      <c r="AY116" s="205" t="s">
        <v>173</v>
      </c>
      <c r="BK116" s="207">
        <f>SUM(BK117:BK121)</f>
        <v>0</v>
      </c>
    </row>
    <row r="117" s="2" customFormat="1" ht="37.8" customHeight="1">
      <c r="A117" s="36"/>
      <c r="B117" s="37"/>
      <c r="C117" s="210" t="s">
        <v>174</v>
      </c>
      <c r="D117" s="210" t="s">
        <v>79</v>
      </c>
      <c r="E117" s="211" t="s">
        <v>1226</v>
      </c>
      <c r="F117" s="212" t="s">
        <v>1227</v>
      </c>
      <c r="G117" s="213" t="s">
        <v>190</v>
      </c>
      <c r="H117" s="214">
        <v>12.220000000000001</v>
      </c>
      <c r="I117" s="215"/>
      <c r="J117" s="216">
        <f>ROUND(I117*H117,2)</f>
        <v>0</v>
      </c>
      <c r="K117" s="212" t="s">
        <v>179</v>
      </c>
      <c r="L117" s="42"/>
      <c r="M117" s="217" t="s">
        <v>19</v>
      </c>
      <c r="N117" s="218" t="s">
        <v>46</v>
      </c>
      <c r="O117" s="82"/>
      <c r="P117" s="219">
        <f>O117*H117</f>
        <v>0</v>
      </c>
      <c r="Q117" s="219">
        <v>0.00012999999999999999</v>
      </c>
      <c r="R117" s="219">
        <f>Q117*H117</f>
        <v>0.0015885999999999999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174</v>
      </c>
      <c r="AT117" s="221" t="s">
        <v>79</v>
      </c>
      <c r="AU117" s="221" t="s">
        <v>84</v>
      </c>
      <c r="AY117" s="15" t="s">
        <v>173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82</v>
      </c>
      <c r="BK117" s="222">
        <f>ROUND(I117*H117,2)</f>
        <v>0</v>
      </c>
      <c r="BL117" s="15" t="s">
        <v>174</v>
      </c>
      <c r="BM117" s="221" t="s">
        <v>1930</v>
      </c>
    </row>
    <row r="118" s="2" customFormat="1">
      <c r="A118" s="36"/>
      <c r="B118" s="37"/>
      <c r="C118" s="38"/>
      <c r="D118" s="223" t="s">
        <v>181</v>
      </c>
      <c r="E118" s="38"/>
      <c r="F118" s="224" t="s">
        <v>1229</v>
      </c>
      <c r="G118" s="38"/>
      <c r="H118" s="38"/>
      <c r="I118" s="225"/>
      <c r="J118" s="38"/>
      <c r="K118" s="38"/>
      <c r="L118" s="42"/>
      <c r="M118" s="226"/>
      <c r="N118" s="22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181</v>
      </c>
      <c r="AU118" s="15" t="s">
        <v>84</v>
      </c>
    </row>
    <row r="119" s="13" customFormat="1">
      <c r="A119" s="13"/>
      <c r="B119" s="228"/>
      <c r="C119" s="229"/>
      <c r="D119" s="230" t="s">
        <v>183</v>
      </c>
      <c r="E119" s="231" t="s">
        <v>19</v>
      </c>
      <c r="F119" s="232" t="s">
        <v>1915</v>
      </c>
      <c r="G119" s="229"/>
      <c r="H119" s="233">
        <v>12.220000000000001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183</v>
      </c>
      <c r="AU119" s="239" t="s">
        <v>84</v>
      </c>
      <c r="AV119" s="13" t="s">
        <v>84</v>
      </c>
      <c r="AW119" s="13" t="s">
        <v>36</v>
      </c>
      <c r="AX119" s="13" t="s">
        <v>82</v>
      </c>
      <c r="AY119" s="239" t="s">
        <v>173</v>
      </c>
    </row>
    <row r="120" s="2" customFormat="1" ht="37.8" customHeight="1">
      <c r="A120" s="36"/>
      <c r="B120" s="37"/>
      <c r="C120" s="210" t="s">
        <v>208</v>
      </c>
      <c r="D120" s="210" t="s">
        <v>79</v>
      </c>
      <c r="E120" s="211" t="s">
        <v>209</v>
      </c>
      <c r="F120" s="212" t="s">
        <v>210</v>
      </c>
      <c r="G120" s="213" t="s">
        <v>190</v>
      </c>
      <c r="H120" s="214">
        <v>45.542999999999999</v>
      </c>
      <c r="I120" s="215"/>
      <c r="J120" s="216">
        <f>ROUND(I120*H120,2)</f>
        <v>0</v>
      </c>
      <c r="K120" s="212" t="s">
        <v>179</v>
      </c>
      <c r="L120" s="42"/>
      <c r="M120" s="217" t="s">
        <v>19</v>
      </c>
      <c r="N120" s="218" t="s">
        <v>46</v>
      </c>
      <c r="O120" s="82"/>
      <c r="P120" s="219">
        <f>O120*H120</f>
        <v>0</v>
      </c>
      <c r="Q120" s="219">
        <v>4.0000000000000003E-05</v>
      </c>
      <c r="R120" s="219">
        <f>Q120*H120</f>
        <v>0.0018217200000000002</v>
      </c>
      <c r="S120" s="219">
        <v>0</v>
      </c>
      <c r="T120" s="22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174</v>
      </c>
      <c r="AT120" s="221" t="s">
        <v>79</v>
      </c>
      <c r="AU120" s="221" t="s">
        <v>84</v>
      </c>
      <c r="AY120" s="15" t="s">
        <v>173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5" t="s">
        <v>82</v>
      </c>
      <c r="BK120" s="222">
        <f>ROUND(I120*H120,2)</f>
        <v>0</v>
      </c>
      <c r="BL120" s="15" t="s">
        <v>174</v>
      </c>
      <c r="BM120" s="221" t="s">
        <v>1931</v>
      </c>
    </row>
    <row r="121" s="2" customFormat="1">
      <c r="A121" s="36"/>
      <c r="B121" s="37"/>
      <c r="C121" s="38"/>
      <c r="D121" s="223" t="s">
        <v>181</v>
      </c>
      <c r="E121" s="38"/>
      <c r="F121" s="224" t="s">
        <v>212</v>
      </c>
      <c r="G121" s="38"/>
      <c r="H121" s="38"/>
      <c r="I121" s="225"/>
      <c r="J121" s="38"/>
      <c r="K121" s="38"/>
      <c r="L121" s="42"/>
      <c r="M121" s="226"/>
      <c r="N121" s="22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181</v>
      </c>
      <c r="AU121" s="15" t="s">
        <v>84</v>
      </c>
    </row>
    <row r="122" s="12" customFormat="1" ht="22.8" customHeight="1">
      <c r="A122" s="12"/>
      <c r="B122" s="194"/>
      <c r="C122" s="195"/>
      <c r="D122" s="196" t="s">
        <v>74</v>
      </c>
      <c r="E122" s="208" t="s">
        <v>295</v>
      </c>
      <c r="F122" s="208" t="s">
        <v>296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SUM(P123:P124)</f>
        <v>0</v>
      </c>
      <c r="Q122" s="202"/>
      <c r="R122" s="203">
        <f>SUM(R123:R124)</f>
        <v>0</v>
      </c>
      <c r="S122" s="202"/>
      <c r="T122" s="204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82</v>
      </c>
      <c r="AT122" s="206" t="s">
        <v>74</v>
      </c>
      <c r="AU122" s="206" t="s">
        <v>82</v>
      </c>
      <c r="AY122" s="205" t="s">
        <v>173</v>
      </c>
      <c r="BK122" s="207">
        <f>SUM(BK123:BK124)</f>
        <v>0</v>
      </c>
    </row>
    <row r="123" s="2" customFormat="1" ht="66.75" customHeight="1">
      <c r="A123" s="36"/>
      <c r="B123" s="37"/>
      <c r="C123" s="210" t="s">
        <v>186</v>
      </c>
      <c r="D123" s="210" t="s">
        <v>79</v>
      </c>
      <c r="E123" s="211" t="s">
        <v>1932</v>
      </c>
      <c r="F123" s="212" t="s">
        <v>1933</v>
      </c>
      <c r="G123" s="213" t="s">
        <v>248</v>
      </c>
      <c r="H123" s="214">
        <v>0.78400000000000003</v>
      </c>
      <c r="I123" s="215"/>
      <c r="J123" s="216">
        <f>ROUND(I123*H123,2)</f>
        <v>0</v>
      </c>
      <c r="K123" s="212" t="s">
        <v>179</v>
      </c>
      <c r="L123" s="42"/>
      <c r="M123" s="217" t="s">
        <v>19</v>
      </c>
      <c r="N123" s="218" t="s">
        <v>46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174</v>
      </c>
      <c r="AT123" s="221" t="s">
        <v>79</v>
      </c>
      <c r="AU123" s="221" t="s">
        <v>84</v>
      </c>
      <c r="AY123" s="15" t="s">
        <v>173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82</v>
      </c>
      <c r="BK123" s="222">
        <f>ROUND(I123*H123,2)</f>
        <v>0</v>
      </c>
      <c r="BL123" s="15" t="s">
        <v>174</v>
      </c>
      <c r="BM123" s="221" t="s">
        <v>1934</v>
      </c>
    </row>
    <row r="124" s="2" customFormat="1">
      <c r="A124" s="36"/>
      <c r="B124" s="37"/>
      <c r="C124" s="38"/>
      <c r="D124" s="223" t="s">
        <v>181</v>
      </c>
      <c r="E124" s="38"/>
      <c r="F124" s="224" t="s">
        <v>1935</v>
      </c>
      <c r="G124" s="38"/>
      <c r="H124" s="38"/>
      <c r="I124" s="225"/>
      <c r="J124" s="38"/>
      <c r="K124" s="38"/>
      <c r="L124" s="42"/>
      <c r="M124" s="226"/>
      <c r="N124" s="22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181</v>
      </c>
      <c r="AU124" s="15" t="s">
        <v>84</v>
      </c>
    </row>
    <row r="125" s="12" customFormat="1" ht="25.92" customHeight="1">
      <c r="A125" s="12"/>
      <c r="B125" s="194"/>
      <c r="C125" s="195"/>
      <c r="D125" s="196" t="s">
        <v>74</v>
      </c>
      <c r="E125" s="197" t="s">
        <v>302</v>
      </c>
      <c r="F125" s="197" t="s">
        <v>303</v>
      </c>
      <c r="G125" s="195"/>
      <c r="H125" s="195"/>
      <c r="I125" s="198"/>
      <c r="J125" s="199">
        <f>BK125</f>
        <v>0</v>
      </c>
      <c r="K125" s="195"/>
      <c r="L125" s="200"/>
      <c r="M125" s="201"/>
      <c r="N125" s="202"/>
      <c r="O125" s="202"/>
      <c r="P125" s="203">
        <f>P126+P130+P161+P164+P174+P178+P182+P196+P218+P249+P258</f>
        <v>0</v>
      </c>
      <c r="Q125" s="202"/>
      <c r="R125" s="203">
        <f>R126+R130+R161+R164+R174+R178+R182+R196+R218+R249+R258</f>
        <v>1.91689394</v>
      </c>
      <c r="S125" s="202"/>
      <c r="T125" s="204">
        <f>T126+T130+T161+T164+T174+T178+T182+T196+T218+T249+T258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84</v>
      </c>
      <c r="AT125" s="206" t="s">
        <v>74</v>
      </c>
      <c r="AU125" s="206" t="s">
        <v>75</v>
      </c>
      <c r="AY125" s="205" t="s">
        <v>173</v>
      </c>
      <c r="BK125" s="207">
        <f>BK126+BK130+BK161+BK164+BK174+BK178+BK182+BK196+BK218+BK249+BK258</f>
        <v>0</v>
      </c>
    </row>
    <row r="126" s="12" customFormat="1" ht="22.8" customHeight="1">
      <c r="A126" s="12"/>
      <c r="B126" s="194"/>
      <c r="C126" s="195"/>
      <c r="D126" s="196" t="s">
        <v>74</v>
      </c>
      <c r="E126" s="208" t="s">
        <v>311</v>
      </c>
      <c r="F126" s="208" t="s">
        <v>312</v>
      </c>
      <c r="G126" s="195"/>
      <c r="H126" s="195"/>
      <c r="I126" s="198"/>
      <c r="J126" s="209">
        <f>BK126</f>
        <v>0</v>
      </c>
      <c r="K126" s="195"/>
      <c r="L126" s="200"/>
      <c r="M126" s="201"/>
      <c r="N126" s="202"/>
      <c r="O126" s="202"/>
      <c r="P126" s="203">
        <f>SUM(P127:P129)</f>
        <v>0</v>
      </c>
      <c r="Q126" s="202"/>
      <c r="R126" s="203">
        <f>SUM(R127:R129)</f>
        <v>0.019800000000000002</v>
      </c>
      <c r="S126" s="202"/>
      <c r="T126" s="204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5" t="s">
        <v>84</v>
      </c>
      <c r="AT126" s="206" t="s">
        <v>74</v>
      </c>
      <c r="AU126" s="206" t="s">
        <v>82</v>
      </c>
      <c r="AY126" s="205" t="s">
        <v>173</v>
      </c>
      <c r="BK126" s="207">
        <f>SUM(BK127:BK129)</f>
        <v>0</v>
      </c>
    </row>
    <row r="127" s="2" customFormat="1" ht="16.5" customHeight="1">
      <c r="A127" s="36"/>
      <c r="B127" s="37"/>
      <c r="C127" s="210" t="s">
        <v>219</v>
      </c>
      <c r="D127" s="210" t="s">
        <v>79</v>
      </c>
      <c r="E127" s="211" t="s">
        <v>1238</v>
      </c>
      <c r="F127" s="212" t="s">
        <v>1239</v>
      </c>
      <c r="G127" s="213" t="s">
        <v>1240</v>
      </c>
      <c r="H127" s="214">
        <v>1</v>
      </c>
      <c r="I127" s="215"/>
      <c r="J127" s="216">
        <f>ROUND(I127*H127,2)</f>
        <v>0</v>
      </c>
      <c r="K127" s="212" t="s">
        <v>19</v>
      </c>
      <c r="L127" s="42"/>
      <c r="M127" s="217" t="s">
        <v>19</v>
      </c>
      <c r="N127" s="218" t="s">
        <v>46</v>
      </c>
      <c r="O127" s="82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272</v>
      </c>
      <c r="AT127" s="221" t="s">
        <v>79</v>
      </c>
      <c r="AU127" s="221" t="s">
        <v>84</v>
      </c>
      <c r="AY127" s="15" t="s">
        <v>173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82</v>
      </c>
      <c r="BK127" s="222">
        <f>ROUND(I127*H127,2)</f>
        <v>0</v>
      </c>
      <c r="BL127" s="15" t="s">
        <v>272</v>
      </c>
      <c r="BM127" s="221" t="s">
        <v>1936</v>
      </c>
    </row>
    <row r="128" s="2" customFormat="1" ht="24.15" customHeight="1">
      <c r="A128" s="36"/>
      <c r="B128" s="37"/>
      <c r="C128" s="210" t="s">
        <v>225</v>
      </c>
      <c r="D128" s="210" t="s">
        <v>79</v>
      </c>
      <c r="E128" s="211" t="s">
        <v>1937</v>
      </c>
      <c r="F128" s="212" t="s">
        <v>1938</v>
      </c>
      <c r="G128" s="213" t="s">
        <v>322</v>
      </c>
      <c r="H128" s="214">
        <v>4</v>
      </c>
      <c r="I128" s="215"/>
      <c r="J128" s="216">
        <f>ROUND(I128*H128,2)</f>
        <v>0</v>
      </c>
      <c r="K128" s="212" t="s">
        <v>179</v>
      </c>
      <c r="L128" s="42"/>
      <c r="M128" s="217" t="s">
        <v>19</v>
      </c>
      <c r="N128" s="218" t="s">
        <v>46</v>
      </c>
      <c r="O128" s="82"/>
      <c r="P128" s="219">
        <f>O128*H128</f>
        <v>0</v>
      </c>
      <c r="Q128" s="219">
        <v>0.0049500000000000004</v>
      </c>
      <c r="R128" s="219">
        <f>Q128*H128</f>
        <v>0.019800000000000002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272</v>
      </c>
      <c r="AT128" s="221" t="s">
        <v>79</v>
      </c>
      <c r="AU128" s="221" t="s">
        <v>84</v>
      </c>
      <c r="AY128" s="15" t="s">
        <v>173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82</v>
      </c>
      <c r="BK128" s="222">
        <f>ROUND(I128*H128,2)</f>
        <v>0</v>
      </c>
      <c r="BL128" s="15" t="s">
        <v>272</v>
      </c>
      <c r="BM128" s="221" t="s">
        <v>1939</v>
      </c>
    </row>
    <row r="129" s="2" customFormat="1">
      <c r="A129" s="36"/>
      <c r="B129" s="37"/>
      <c r="C129" s="38"/>
      <c r="D129" s="223" t="s">
        <v>181</v>
      </c>
      <c r="E129" s="38"/>
      <c r="F129" s="224" t="s">
        <v>1940</v>
      </c>
      <c r="G129" s="38"/>
      <c r="H129" s="38"/>
      <c r="I129" s="225"/>
      <c r="J129" s="38"/>
      <c r="K129" s="38"/>
      <c r="L129" s="42"/>
      <c r="M129" s="226"/>
      <c r="N129" s="22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181</v>
      </c>
      <c r="AU129" s="15" t="s">
        <v>84</v>
      </c>
    </row>
    <row r="130" s="12" customFormat="1" ht="22.8" customHeight="1">
      <c r="A130" s="12"/>
      <c r="B130" s="194"/>
      <c r="C130" s="195"/>
      <c r="D130" s="196" t="s">
        <v>74</v>
      </c>
      <c r="E130" s="208" t="s">
        <v>342</v>
      </c>
      <c r="F130" s="208" t="s">
        <v>343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SUM(P131:P160)</f>
        <v>0</v>
      </c>
      <c r="Q130" s="202"/>
      <c r="R130" s="203">
        <f>SUM(R131:R160)</f>
        <v>0.12326999999999999</v>
      </c>
      <c r="S130" s="202"/>
      <c r="T130" s="204">
        <f>SUM(T131:T160)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5" t="s">
        <v>84</v>
      </c>
      <c r="AT130" s="206" t="s">
        <v>74</v>
      </c>
      <c r="AU130" s="206" t="s">
        <v>82</v>
      </c>
      <c r="AY130" s="205" t="s">
        <v>173</v>
      </c>
      <c r="BK130" s="207">
        <f>SUM(BK131:BK160)</f>
        <v>0</v>
      </c>
    </row>
    <row r="131" s="2" customFormat="1" ht="33" customHeight="1">
      <c r="A131" s="36"/>
      <c r="B131" s="37"/>
      <c r="C131" s="210" t="s">
        <v>201</v>
      </c>
      <c r="D131" s="210" t="s">
        <v>79</v>
      </c>
      <c r="E131" s="211" t="s">
        <v>1242</v>
      </c>
      <c r="F131" s="212" t="s">
        <v>1243</v>
      </c>
      <c r="G131" s="213" t="s">
        <v>347</v>
      </c>
      <c r="H131" s="214">
        <v>1</v>
      </c>
      <c r="I131" s="215"/>
      <c r="J131" s="216">
        <f>ROUND(I131*H131,2)</f>
        <v>0</v>
      </c>
      <c r="K131" s="212" t="s">
        <v>179</v>
      </c>
      <c r="L131" s="42"/>
      <c r="M131" s="217" t="s">
        <v>19</v>
      </c>
      <c r="N131" s="218" t="s">
        <v>46</v>
      </c>
      <c r="O131" s="82"/>
      <c r="P131" s="219">
        <f>O131*H131</f>
        <v>0</v>
      </c>
      <c r="Q131" s="219">
        <v>0.016969999999999999</v>
      </c>
      <c r="R131" s="219">
        <f>Q131*H131</f>
        <v>0.016969999999999999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272</v>
      </c>
      <c r="AT131" s="221" t="s">
        <v>79</v>
      </c>
      <c r="AU131" s="221" t="s">
        <v>84</v>
      </c>
      <c r="AY131" s="15" t="s">
        <v>173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82</v>
      </c>
      <c r="BK131" s="222">
        <f>ROUND(I131*H131,2)</f>
        <v>0</v>
      </c>
      <c r="BL131" s="15" t="s">
        <v>272</v>
      </c>
      <c r="BM131" s="221" t="s">
        <v>1941</v>
      </c>
    </row>
    <row r="132" s="2" customFormat="1">
      <c r="A132" s="36"/>
      <c r="B132" s="37"/>
      <c r="C132" s="38"/>
      <c r="D132" s="223" t="s">
        <v>181</v>
      </c>
      <c r="E132" s="38"/>
      <c r="F132" s="224" t="s">
        <v>1245</v>
      </c>
      <c r="G132" s="38"/>
      <c r="H132" s="38"/>
      <c r="I132" s="225"/>
      <c r="J132" s="38"/>
      <c r="K132" s="38"/>
      <c r="L132" s="42"/>
      <c r="M132" s="226"/>
      <c r="N132" s="22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181</v>
      </c>
      <c r="AU132" s="15" t="s">
        <v>84</v>
      </c>
    </row>
    <row r="133" s="13" customFormat="1">
      <c r="A133" s="13"/>
      <c r="B133" s="228"/>
      <c r="C133" s="229"/>
      <c r="D133" s="230" t="s">
        <v>183</v>
      </c>
      <c r="E133" s="231" t="s">
        <v>19</v>
      </c>
      <c r="F133" s="232" t="s">
        <v>82</v>
      </c>
      <c r="G133" s="229"/>
      <c r="H133" s="233">
        <v>1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183</v>
      </c>
      <c r="AU133" s="239" t="s">
        <v>84</v>
      </c>
      <c r="AV133" s="13" t="s">
        <v>84</v>
      </c>
      <c r="AW133" s="13" t="s">
        <v>36</v>
      </c>
      <c r="AX133" s="13" t="s">
        <v>82</v>
      </c>
      <c r="AY133" s="239" t="s">
        <v>173</v>
      </c>
    </row>
    <row r="134" s="2" customFormat="1" ht="37.8" customHeight="1">
      <c r="A134" s="36"/>
      <c r="B134" s="37"/>
      <c r="C134" s="210" t="s">
        <v>237</v>
      </c>
      <c r="D134" s="210" t="s">
        <v>79</v>
      </c>
      <c r="E134" s="211" t="s">
        <v>345</v>
      </c>
      <c r="F134" s="212" t="s">
        <v>346</v>
      </c>
      <c r="G134" s="213" t="s">
        <v>347</v>
      </c>
      <c r="H134" s="214">
        <v>4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0.017729999999999999</v>
      </c>
      <c r="R134" s="219">
        <f>Q134*H134</f>
        <v>0.070919999999999997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272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272</v>
      </c>
      <c r="BM134" s="221" t="s">
        <v>1942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349</v>
      </c>
      <c r="G135" s="38"/>
      <c r="H135" s="38"/>
      <c r="I135" s="225"/>
      <c r="J135" s="38"/>
      <c r="K135" s="38"/>
      <c r="L135" s="42"/>
      <c r="M135" s="226"/>
      <c r="N135" s="22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13" customFormat="1">
      <c r="A136" s="13"/>
      <c r="B136" s="228"/>
      <c r="C136" s="229"/>
      <c r="D136" s="230" t="s">
        <v>183</v>
      </c>
      <c r="E136" s="231" t="s">
        <v>19</v>
      </c>
      <c r="F136" s="232" t="s">
        <v>174</v>
      </c>
      <c r="G136" s="229"/>
      <c r="H136" s="233">
        <v>4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183</v>
      </c>
      <c r="AU136" s="239" t="s">
        <v>84</v>
      </c>
      <c r="AV136" s="13" t="s">
        <v>84</v>
      </c>
      <c r="AW136" s="13" t="s">
        <v>36</v>
      </c>
      <c r="AX136" s="13" t="s">
        <v>82</v>
      </c>
      <c r="AY136" s="239" t="s">
        <v>173</v>
      </c>
    </row>
    <row r="137" s="2" customFormat="1" ht="24.15" customHeight="1">
      <c r="A137" s="36"/>
      <c r="B137" s="37"/>
      <c r="C137" s="210" t="s">
        <v>245</v>
      </c>
      <c r="D137" s="210" t="s">
        <v>79</v>
      </c>
      <c r="E137" s="211" t="s">
        <v>1254</v>
      </c>
      <c r="F137" s="212" t="s">
        <v>1255</v>
      </c>
      <c r="G137" s="213" t="s">
        <v>322</v>
      </c>
      <c r="H137" s="214">
        <v>2</v>
      </c>
      <c r="I137" s="215"/>
      <c r="J137" s="216">
        <f>ROUND(I137*H137,2)</f>
        <v>0</v>
      </c>
      <c r="K137" s="212" t="s">
        <v>179</v>
      </c>
      <c r="L137" s="42"/>
      <c r="M137" s="217" t="s">
        <v>19</v>
      </c>
      <c r="N137" s="218" t="s">
        <v>46</v>
      </c>
      <c r="O137" s="82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1" t="s">
        <v>272</v>
      </c>
      <c r="AT137" s="221" t="s">
        <v>79</v>
      </c>
      <c r="AU137" s="221" t="s">
        <v>84</v>
      </c>
      <c r="AY137" s="15" t="s">
        <v>173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5" t="s">
        <v>82</v>
      </c>
      <c r="BK137" s="222">
        <f>ROUND(I137*H137,2)</f>
        <v>0</v>
      </c>
      <c r="BL137" s="15" t="s">
        <v>272</v>
      </c>
      <c r="BM137" s="221" t="s">
        <v>1943</v>
      </c>
    </row>
    <row r="138" s="2" customFormat="1">
      <c r="A138" s="36"/>
      <c r="B138" s="37"/>
      <c r="C138" s="38"/>
      <c r="D138" s="223" t="s">
        <v>181</v>
      </c>
      <c r="E138" s="38"/>
      <c r="F138" s="224" t="s">
        <v>1257</v>
      </c>
      <c r="G138" s="38"/>
      <c r="H138" s="38"/>
      <c r="I138" s="225"/>
      <c r="J138" s="38"/>
      <c r="K138" s="38"/>
      <c r="L138" s="42"/>
      <c r="M138" s="226"/>
      <c r="N138" s="22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181</v>
      </c>
      <c r="AU138" s="15" t="s">
        <v>84</v>
      </c>
    </row>
    <row r="139" s="13" customFormat="1">
      <c r="A139" s="13"/>
      <c r="B139" s="228"/>
      <c r="C139" s="229"/>
      <c r="D139" s="230" t="s">
        <v>183</v>
      </c>
      <c r="E139" s="231" t="s">
        <v>19</v>
      </c>
      <c r="F139" s="232" t="s">
        <v>84</v>
      </c>
      <c r="G139" s="229"/>
      <c r="H139" s="233">
        <v>2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183</v>
      </c>
      <c r="AU139" s="239" t="s">
        <v>84</v>
      </c>
      <c r="AV139" s="13" t="s">
        <v>84</v>
      </c>
      <c r="AW139" s="13" t="s">
        <v>36</v>
      </c>
      <c r="AX139" s="13" t="s">
        <v>82</v>
      </c>
      <c r="AY139" s="239" t="s">
        <v>173</v>
      </c>
    </row>
    <row r="140" s="2" customFormat="1" ht="16.5" customHeight="1">
      <c r="A140" s="36"/>
      <c r="B140" s="37"/>
      <c r="C140" s="240" t="s">
        <v>8</v>
      </c>
      <c r="D140" s="240" t="s">
        <v>102</v>
      </c>
      <c r="E140" s="241" t="s">
        <v>1259</v>
      </c>
      <c r="F140" s="242" t="s">
        <v>1260</v>
      </c>
      <c r="G140" s="243" t="s">
        <v>322</v>
      </c>
      <c r="H140" s="244">
        <v>2</v>
      </c>
      <c r="I140" s="245"/>
      <c r="J140" s="246">
        <f>ROUND(I140*H140,2)</f>
        <v>0</v>
      </c>
      <c r="K140" s="242" t="s">
        <v>179</v>
      </c>
      <c r="L140" s="247"/>
      <c r="M140" s="248" t="s">
        <v>19</v>
      </c>
      <c r="N140" s="249" t="s">
        <v>46</v>
      </c>
      <c r="O140" s="82"/>
      <c r="P140" s="219">
        <f>O140*H140</f>
        <v>0</v>
      </c>
      <c r="Q140" s="219">
        <v>0.00050000000000000001</v>
      </c>
      <c r="R140" s="219">
        <f>Q140*H140</f>
        <v>0.001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363</v>
      </c>
      <c r="AT140" s="221" t="s">
        <v>102</v>
      </c>
      <c r="AU140" s="221" t="s">
        <v>84</v>
      </c>
      <c r="AY140" s="15" t="s">
        <v>173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82</v>
      </c>
      <c r="BK140" s="222">
        <f>ROUND(I140*H140,2)</f>
        <v>0</v>
      </c>
      <c r="BL140" s="15" t="s">
        <v>272</v>
      </c>
      <c r="BM140" s="221" t="s">
        <v>1944</v>
      </c>
    </row>
    <row r="141" s="2" customFormat="1" ht="24.15" customHeight="1">
      <c r="A141" s="36"/>
      <c r="B141" s="37"/>
      <c r="C141" s="210" t="s">
        <v>255</v>
      </c>
      <c r="D141" s="210" t="s">
        <v>79</v>
      </c>
      <c r="E141" s="211" t="s">
        <v>1262</v>
      </c>
      <c r="F141" s="212" t="s">
        <v>1263</v>
      </c>
      <c r="G141" s="213" t="s">
        <v>322</v>
      </c>
      <c r="H141" s="214">
        <v>1</v>
      </c>
      <c r="I141" s="215"/>
      <c r="J141" s="216">
        <f>ROUND(I141*H141,2)</f>
        <v>0</v>
      </c>
      <c r="K141" s="212" t="s">
        <v>179</v>
      </c>
      <c r="L141" s="42"/>
      <c r="M141" s="217" t="s">
        <v>19</v>
      </c>
      <c r="N141" s="218" t="s">
        <v>46</v>
      </c>
      <c r="O141" s="8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272</v>
      </c>
      <c r="AT141" s="221" t="s">
        <v>79</v>
      </c>
      <c r="AU141" s="221" t="s">
        <v>84</v>
      </c>
      <c r="AY141" s="15" t="s">
        <v>173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5" t="s">
        <v>82</v>
      </c>
      <c r="BK141" s="222">
        <f>ROUND(I141*H141,2)</f>
        <v>0</v>
      </c>
      <c r="BL141" s="15" t="s">
        <v>272</v>
      </c>
      <c r="BM141" s="221" t="s">
        <v>1945</v>
      </c>
    </row>
    <row r="142" s="2" customFormat="1">
      <c r="A142" s="36"/>
      <c r="B142" s="37"/>
      <c r="C142" s="38"/>
      <c r="D142" s="223" t="s">
        <v>181</v>
      </c>
      <c r="E142" s="38"/>
      <c r="F142" s="224" t="s">
        <v>1265</v>
      </c>
      <c r="G142" s="38"/>
      <c r="H142" s="38"/>
      <c r="I142" s="225"/>
      <c r="J142" s="38"/>
      <c r="K142" s="38"/>
      <c r="L142" s="42"/>
      <c r="M142" s="226"/>
      <c r="N142" s="22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181</v>
      </c>
      <c r="AU142" s="15" t="s">
        <v>84</v>
      </c>
    </row>
    <row r="143" s="13" customFormat="1">
      <c r="A143" s="13"/>
      <c r="B143" s="228"/>
      <c r="C143" s="229"/>
      <c r="D143" s="230" t="s">
        <v>183</v>
      </c>
      <c r="E143" s="231" t="s">
        <v>19</v>
      </c>
      <c r="F143" s="232" t="s">
        <v>82</v>
      </c>
      <c r="G143" s="229"/>
      <c r="H143" s="233">
        <v>1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183</v>
      </c>
      <c r="AU143" s="239" t="s">
        <v>84</v>
      </c>
      <c r="AV143" s="13" t="s">
        <v>84</v>
      </c>
      <c r="AW143" s="13" t="s">
        <v>36</v>
      </c>
      <c r="AX143" s="13" t="s">
        <v>82</v>
      </c>
      <c r="AY143" s="239" t="s">
        <v>173</v>
      </c>
    </row>
    <row r="144" s="2" customFormat="1" ht="16.5" customHeight="1">
      <c r="A144" s="36"/>
      <c r="B144" s="37"/>
      <c r="C144" s="240" t="s">
        <v>261</v>
      </c>
      <c r="D144" s="240" t="s">
        <v>102</v>
      </c>
      <c r="E144" s="241" t="s">
        <v>1267</v>
      </c>
      <c r="F144" s="242" t="s">
        <v>1268</v>
      </c>
      <c r="G144" s="243" t="s">
        <v>322</v>
      </c>
      <c r="H144" s="244">
        <v>1</v>
      </c>
      <c r="I144" s="245"/>
      <c r="J144" s="246">
        <f>ROUND(I144*H144,2)</f>
        <v>0</v>
      </c>
      <c r="K144" s="242" t="s">
        <v>179</v>
      </c>
      <c r="L144" s="247"/>
      <c r="M144" s="248" t="s">
        <v>19</v>
      </c>
      <c r="N144" s="249" t="s">
        <v>46</v>
      </c>
      <c r="O144" s="82"/>
      <c r="P144" s="219">
        <f>O144*H144</f>
        <v>0</v>
      </c>
      <c r="Q144" s="219">
        <v>0.00050000000000000001</v>
      </c>
      <c r="R144" s="219">
        <f>Q144*H144</f>
        <v>0.00050000000000000001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363</v>
      </c>
      <c r="AT144" s="221" t="s">
        <v>102</v>
      </c>
      <c r="AU144" s="221" t="s">
        <v>84</v>
      </c>
      <c r="AY144" s="15" t="s">
        <v>173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5" t="s">
        <v>82</v>
      </c>
      <c r="BK144" s="222">
        <f>ROUND(I144*H144,2)</f>
        <v>0</v>
      </c>
      <c r="BL144" s="15" t="s">
        <v>272</v>
      </c>
      <c r="BM144" s="221" t="s">
        <v>1946</v>
      </c>
    </row>
    <row r="145" s="2" customFormat="1" ht="24.15" customHeight="1">
      <c r="A145" s="36"/>
      <c r="B145" s="37"/>
      <c r="C145" s="210" t="s">
        <v>266</v>
      </c>
      <c r="D145" s="210" t="s">
        <v>79</v>
      </c>
      <c r="E145" s="211" t="s">
        <v>1270</v>
      </c>
      <c r="F145" s="212" t="s">
        <v>1271</v>
      </c>
      <c r="G145" s="213" t="s">
        <v>322</v>
      </c>
      <c r="H145" s="214">
        <v>1</v>
      </c>
      <c r="I145" s="215"/>
      <c r="J145" s="216">
        <f>ROUND(I145*H145,2)</f>
        <v>0</v>
      </c>
      <c r="K145" s="212" t="s">
        <v>179</v>
      </c>
      <c r="L145" s="42"/>
      <c r="M145" s="217" t="s">
        <v>19</v>
      </c>
      <c r="N145" s="218" t="s">
        <v>46</v>
      </c>
      <c r="O145" s="82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272</v>
      </c>
      <c r="AT145" s="221" t="s">
        <v>79</v>
      </c>
      <c r="AU145" s="221" t="s">
        <v>84</v>
      </c>
      <c r="AY145" s="15" t="s">
        <v>173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82</v>
      </c>
      <c r="BK145" s="222">
        <f>ROUND(I145*H145,2)</f>
        <v>0</v>
      </c>
      <c r="BL145" s="15" t="s">
        <v>272</v>
      </c>
      <c r="BM145" s="221" t="s">
        <v>1947</v>
      </c>
    </row>
    <row r="146" s="2" customFormat="1">
      <c r="A146" s="36"/>
      <c r="B146" s="37"/>
      <c r="C146" s="38"/>
      <c r="D146" s="223" t="s">
        <v>181</v>
      </c>
      <c r="E146" s="38"/>
      <c r="F146" s="224" t="s">
        <v>1273</v>
      </c>
      <c r="G146" s="38"/>
      <c r="H146" s="38"/>
      <c r="I146" s="225"/>
      <c r="J146" s="38"/>
      <c r="K146" s="38"/>
      <c r="L146" s="42"/>
      <c r="M146" s="226"/>
      <c r="N146" s="22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84</v>
      </c>
    </row>
    <row r="147" s="13" customFormat="1">
      <c r="A147" s="13"/>
      <c r="B147" s="228"/>
      <c r="C147" s="229"/>
      <c r="D147" s="230" t="s">
        <v>183</v>
      </c>
      <c r="E147" s="231" t="s">
        <v>19</v>
      </c>
      <c r="F147" s="232" t="s">
        <v>82</v>
      </c>
      <c r="G147" s="229"/>
      <c r="H147" s="233">
        <v>1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183</v>
      </c>
      <c r="AU147" s="239" t="s">
        <v>84</v>
      </c>
      <c r="AV147" s="13" t="s">
        <v>84</v>
      </c>
      <c r="AW147" s="13" t="s">
        <v>36</v>
      </c>
      <c r="AX147" s="13" t="s">
        <v>82</v>
      </c>
      <c r="AY147" s="239" t="s">
        <v>173</v>
      </c>
    </row>
    <row r="148" s="2" customFormat="1" ht="24.15" customHeight="1">
      <c r="A148" s="36"/>
      <c r="B148" s="37"/>
      <c r="C148" s="240" t="s">
        <v>272</v>
      </c>
      <c r="D148" s="240" t="s">
        <v>102</v>
      </c>
      <c r="E148" s="241" t="s">
        <v>1275</v>
      </c>
      <c r="F148" s="242" t="s">
        <v>1276</v>
      </c>
      <c r="G148" s="243" t="s">
        <v>322</v>
      </c>
      <c r="H148" s="244">
        <v>1</v>
      </c>
      <c r="I148" s="245"/>
      <c r="J148" s="246">
        <f>ROUND(I148*H148,2)</f>
        <v>0</v>
      </c>
      <c r="K148" s="242" t="s">
        <v>179</v>
      </c>
      <c r="L148" s="247"/>
      <c r="M148" s="248" t="s">
        <v>19</v>
      </c>
      <c r="N148" s="249" t="s">
        <v>46</v>
      </c>
      <c r="O148" s="82"/>
      <c r="P148" s="219">
        <f>O148*H148</f>
        <v>0</v>
      </c>
      <c r="Q148" s="219">
        <v>0.00050000000000000001</v>
      </c>
      <c r="R148" s="219">
        <f>Q148*H148</f>
        <v>0.00050000000000000001</v>
      </c>
      <c r="S148" s="219">
        <v>0</v>
      </c>
      <c r="T148" s="22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1" t="s">
        <v>363</v>
      </c>
      <c r="AT148" s="221" t="s">
        <v>102</v>
      </c>
      <c r="AU148" s="221" t="s">
        <v>84</v>
      </c>
      <c r="AY148" s="15" t="s">
        <v>173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5" t="s">
        <v>82</v>
      </c>
      <c r="BK148" s="222">
        <f>ROUND(I148*H148,2)</f>
        <v>0</v>
      </c>
      <c r="BL148" s="15" t="s">
        <v>272</v>
      </c>
      <c r="BM148" s="221" t="s">
        <v>1948</v>
      </c>
    </row>
    <row r="149" s="2" customFormat="1" ht="24.15" customHeight="1">
      <c r="A149" s="36"/>
      <c r="B149" s="37"/>
      <c r="C149" s="210" t="s">
        <v>278</v>
      </c>
      <c r="D149" s="210" t="s">
        <v>79</v>
      </c>
      <c r="E149" s="211" t="s">
        <v>1278</v>
      </c>
      <c r="F149" s="212" t="s">
        <v>1279</v>
      </c>
      <c r="G149" s="213" t="s">
        <v>322</v>
      </c>
      <c r="H149" s="214">
        <v>3</v>
      </c>
      <c r="I149" s="215"/>
      <c r="J149" s="216">
        <f>ROUND(I149*H149,2)</f>
        <v>0</v>
      </c>
      <c r="K149" s="212" t="s">
        <v>179</v>
      </c>
      <c r="L149" s="42"/>
      <c r="M149" s="217" t="s">
        <v>19</v>
      </c>
      <c r="N149" s="218" t="s">
        <v>46</v>
      </c>
      <c r="O149" s="8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272</v>
      </c>
      <c r="AT149" s="221" t="s">
        <v>79</v>
      </c>
      <c r="AU149" s="221" t="s">
        <v>84</v>
      </c>
      <c r="AY149" s="15" t="s">
        <v>173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82</v>
      </c>
      <c r="BK149" s="222">
        <f>ROUND(I149*H149,2)</f>
        <v>0</v>
      </c>
      <c r="BL149" s="15" t="s">
        <v>272</v>
      </c>
      <c r="BM149" s="221" t="s">
        <v>1949</v>
      </c>
    </row>
    <row r="150" s="2" customFormat="1">
      <c r="A150" s="36"/>
      <c r="B150" s="37"/>
      <c r="C150" s="38"/>
      <c r="D150" s="223" t="s">
        <v>181</v>
      </c>
      <c r="E150" s="38"/>
      <c r="F150" s="224" t="s">
        <v>1281</v>
      </c>
      <c r="G150" s="38"/>
      <c r="H150" s="38"/>
      <c r="I150" s="225"/>
      <c r="J150" s="38"/>
      <c r="K150" s="38"/>
      <c r="L150" s="42"/>
      <c r="M150" s="226"/>
      <c r="N150" s="22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181</v>
      </c>
      <c r="AU150" s="15" t="s">
        <v>84</v>
      </c>
    </row>
    <row r="151" s="2" customFormat="1" ht="24.15" customHeight="1">
      <c r="A151" s="36"/>
      <c r="B151" s="37"/>
      <c r="C151" s="240" t="s">
        <v>283</v>
      </c>
      <c r="D151" s="240" t="s">
        <v>102</v>
      </c>
      <c r="E151" s="241" t="s">
        <v>1282</v>
      </c>
      <c r="F151" s="242" t="s">
        <v>1283</v>
      </c>
      <c r="G151" s="243" t="s">
        <v>322</v>
      </c>
      <c r="H151" s="244">
        <v>1</v>
      </c>
      <c r="I151" s="245"/>
      <c r="J151" s="246">
        <f>ROUND(I151*H151,2)</f>
        <v>0</v>
      </c>
      <c r="K151" s="242" t="s">
        <v>179</v>
      </c>
      <c r="L151" s="247"/>
      <c r="M151" s="248" t="s">
        <v>19</v>
      </c>
      <c r="N151" s="249" t="s">
        <v>46</v>
      </c>
      <c r="O151" s="82"/>
      <c r="P151" s="219">
        <f>O151*H151</f>
        <v>0</v>
      </c>
      <c r="Q151" s="219">
        <v>0.0012999999999999999</v>
      </c>
      <c r="R151" s="219">
        <f>Q151*H151</f>
        <v>0.0012999999999999999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363</v>
      </c>
      <c r="AT151" s="221" t="s">
        <v>102</v>
      </c>
      <c r="AU151" s="221" t="s">
        <v>84</v>
      </c>
      <c r="AY151" s="15" t="s">
        <v>173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82</v>
      </c>
      <c r="BK151" s="222">
        <f>ROUND(I151*H151,2)</f>
        <v>0</v>
      </c>
      <c r="BL151" s="15" t="s">
        <v>272</v>
      </c>
      <c r="BM151" s="221" t="s">
        <v>1950</v>
      </c>
    </row>
    <row r="152" s="2" customFormat="1" ht="24.15" customHeight="1">
      <c r="A152" s="36"/>
      <c r="B152" s="37"/>
      <c r="C152" s="240" t="s">
        <v>289</v>
      </c>
      <c r="D152" s="240" t="s">
        <v>102</v>
      </c>
      <c r="E152" s="241" t="s">
        <v>1285</v>
      </c>
      <c r="F152" s="242" t="s">
        <v>1286</v>
      </c>
      <c r="G152" s="243" t="s">
        <v>322</v>
      </c>
      <c r="H152" s="244">
        <v>1</v>
      </c>
      <c r="I152" s="245"/>
      <c r="J152" s="246">
        <f>ROUND(I152*H152,2)</f>
        <v>0</v>
      </c>
      <c r="K152" s="242" t="s">
        <v>179</v>
      </c>
      <c r="L152" s="247"/>
      <c r="M152" s="248" t="s">
        <v>19</v>
      </c>
      <c r="N152" s="249" t="s">
        <v>46</v>
      </c>
      <c r="O152" s="82"/>
      <c r="P152" s="219">
        <f>O152*H152</f>
        <v>0</v>
      </c>
      <c r="Q152" s="219">
        <v>0.00080000000000000004</v>
      </c>
      <c r="R152" s="219">
        <f>Q152*H152</f>
        <v>0.00080000000000000004</v>
      </c>
      <c r="S152" s="219">
        <v>0</v>
      </c>
      <c r="T152" s="22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1" t="s">
        <v>363</v>
      </c>
      <c r="AT152" s="221" t="s">
        <v>102</v>
      </c>
      <c r="AU152" s="221" t="s">
        <v>84</v>
      </c>
      <c r="AY152" s="15" t="s">
        <v>173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5" t="s">
        <v>82</v>
      </c>
      <c r="BK152" s="222">
        <f>ROUND(I152*H152,2)</f>
        <v>0</v>
      </c>
      <c r="BL152" s="15" t="s">
        <v>272</v>
      </c>
      <c r="BM152" s="221" t="s">
        <v>1951</v>
      </c>
    </row>
    <row r="153" s="2" customFormat="1" ht="16.5" customHeight="1">
      <c r="A153" s="36"/>
      <c r="B153" s="37"/>
      <c r="C153" s="240" t="s">
        <v>297</v>
      </c>
      <c r="D153" s="240" t="s">
        <v>102</v>
      </c>
      <c r="E153" s="241" t="s">
        <v>1289</v>
      </c>
      <c r="F153" s="242" t="s">
        <v>1290</v>
      </c>
      <c r="G153" s="243" t="s">
        <v>464</v>
      </c>
      <c r="H153" s="244">
        <v>1</v>
      </c>
      <c r="I153" s="245"/>
      <c r="J153" s="246">
        <f>ROUND(I153*H153,2)</f>
        <v>0</v>
      </c>
      <c r="K153" s="242" t="s">
        <v>19</v>
      </c>
      <c r="L153" s="247"/>
      <c r="M153" s="248" t="s">
        <v>19</v>
      </c>
      <c r="N153" s="249" t="s">
        <v>46</v>
      </c>
      <c r="O153" s="82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1" t="s">
        <v>363</v>
      </c>
      <c r="AT153" s="221" t="s">
        <v>102</v>
      </c>
      <c r="AU153" s="221" t="s">
        <v>84</v>
      </c>
      <c r="AY153" s="15" t="s">
        <v>173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5" t="s">
        <v>82</v>
      </c>
      <c r="BK153" s="222">
        <f>ROUND(I153*H153,2)</f>
        <v>0</v>
      </c>
      <c r="BL153" s="15" t="s">
        <v>272</v>
      </c>
      <c r="BM153" s="221" t="s">
        <v>1952</v>
      </c>
    </row>
    <row r="154" s="2" customFormat="1" ht="24.15" customHeight="1">
      <c r="A154" s="36"/>
      <c r="B154" s="37"/>
      <c r="C154" s="210" t="s">
        <v>7</v>
      </c>
      <c r="D154" s="210" t="s">
        <v>79</v>
      </c>
      <c r="E154" s="211" t="s">
        <v>351</v>
      </c>
      <c r="F154" s="212" t="s">
        <v>352</v>
      </c>
      <c r="G154" s="213" t="s">
        <v>347</v>
      </c>
      <c r="H154" s="214">
        <v>8</v>
      </c>
      <c r="I154" s="215"/>
      <c r="J154" s="216">
        <f>ROUND(I154*H154,2)</f>
        <v>0</v>
      </c>
      <c r="K154" s="212" t="s">
        <v>179</v>
      </c>
      <c r="L154" s="42"/>
      <c r="M154" s="217" t="s">
        <v>19</v>
      </c>
      <c r="N154" s="218" t="s">
        <v>46</v>
      </c>
      <c r="O154" s="82"/>
      <c r="P154" s="219">
        <f>O154*H154</f>
        <v>0</v>
      </c>
      <c r="Q154" s="219">
        <v>0.00024000000000000001</v>
      </c>
      <c r="R154" s="219">
        <f>Q154*H154</f>
        <v>0.0019200000000000001</v>
      </c>
      <c r="S154" s="219">
        <v>0</v>
      </c>
      <c r="T154" s="22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272</v>
      </c>
      <c r="AT154" s="221" t="s">
        <v>79</v>
      </c>
      <c r="AU154" s="221" t="s">
        <v>84</v>
      </c>
      <c r="AY154" s="15" t="s">
        <v>173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5" t="s">
        <v>82</v>
      </c>
      <c r="BK154" s="222">
        <f>ROUND(I154*H154,2)</f>
        <v>0</v>
      </c>
      <c r="BL154" s="15" t="s">
        <v>272</v>
      </c>
      <c r="BM154" s="221" t="s">
        <v>1953</v>
      </c>
    </row>
    <row r="155" s="2" customFormat="1">
      <c r="A155" s="36"/>
      <c r="B155" s="37"/>
      <c r="C155" s="38"/>
      <c r="D155" s="223" t="s">
        <v>181</v>
      </c>
      <c r="E155" s="38"/>
      <c r="F155" s="224" t="s">
        <v>354</v>
      </c>
      <c r="G155" s="38"/>
      <c r="H155" s="38"/>
      <c r="I155" s="225"/>
      <c r="J155" s="38"/>
      <c r="K155" s="38"/>
      <c r="L155" s="42"/>
      <c r="M155" s="226"/>
      <c r="N155" s="22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181</v>
      </c>
      <c r="AU155" s="15" t="s">
        <v>84</v>
      </c>
    </row>
    <row r="156" s="2" customFormat="1" ht="24.15" customHeight="1">
      <c r="A156" s="36"/>
      <c r="B156" s="37"/>
      <c r="C156" s="210" t="s">
        <v>313</v>
      </c>
      <c r="D156" s="210" t="s">
        <v>79</v>
      </c>
      <c r="E156" s="211" t="s">
        <v>1302</v>
      </c>
      <c r="F156" s="212" t="s">
        <v>1303</v>
      </c>
      <c r="G156" s="213" t="s">
        <v>347</v>
      </c>
      <c r="H156" s="214">
        <v>4</v>
      </c>
      <c r="I156" s="215"/>
      <c r="J156" s="216">
        <f>ROUND(I156*H156,2)</f>
        <v>0</v>
      </c>
      <c r="K156" s="212" t="s">
        <v>179</v>
      </c>
      <c r="L156" s="42"/>
      <c r="M156" s="217" t="s">
        <v>19</v>
      </c>
      <c r="N156" s="218" t="s">
        <v>46</v>
      </c>
      <c r="O156" s="82"/>
      <c r="P156" s="219">
        <f>O156*H156</f>
        <v>0</v>
      </c>
      <c r="Q156" s="219">
        <v>0.0018400000000000001</v>
      </c>
      <c r="R156" s="219">
        <f>Q156*H156</f>
        <v>0.0073600000000000002</v>
      </c>
      <c r="S156" s="219">
        <v>0</v>
      </c>
      <c r="T156" s="22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1" t="s">
        <v>272</v>
      </c>
      <c r="AT156" s="221" t="s">
        <v>79</v>
      </c>
      <c r="AU156" s="221" t="s">
        <v>84</v>
      </c>
      <c r="AY156" s="15" t="s">
        <v>173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5" t="s">
        <v>82</v>
      </c>
      <c r="BK156" s="222">
        <f>ROUND(I156*H156,2)</f>
        <v>0</v>
      </c>
      <c r="BL156" s="15" t="s">
        <v>272</v>
      </c>
      <c r="BM156" s="221" t="s">
        <v>1954</v>
      </c>
    </row>
    <row r="157" s="2" customFormat="1">
      <c r="A157" s="36"/>
      <c r="B157" s="37"/>
      <c r="C157" s="38"/>
      <c r="D157" s="223" t="s">
        <v>181</v>
      </c>
      <c r="E157" s="38"/>
      <c r="F157" s="224" t="s">
        <v>1305</v>
      </c>
      <c r="G157" s="38"/>
      <c r="H157" s="38"/>
      <c r="I157" s="225"/>
      <c r="J157" s="38"/>
      <c r="K157" s="38"/>
      <c r="L157" s="42"/>
      <c r="M157" s="226"/>
      <c r="N157" s="227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181</v>
      </c>
      <c r="AU157" s="15" t="s">
        <v>84</v>
      </c>
    </row>
    <row r="158" s="2" customFormat="1" ht="24.15" customHeight="1">
      <c r="A158" s="36"/>
      <c r="B158" s="37"/>
      <c r="C158" s="210" t="s">
        <v>319</v>
      </c>
      <c r="D158" s="210" t="s">
        <v>79</v>
      </c>
      <c r="E158" s="211" t="s">
        <v>1955</v>
      </c>
      <c r="F158" s="212" t="s">
        <v>1956</v>
      </c>
      <c r="G158" s="213" t="s">
        <v>322</v>
      </c>
      <c r="H158" s="214">
        <v>4</v>
      </c>
      <c r="I158" s="215"/>
      <c r="J158" s="216">
        <f>ROUND(I158*H158,2)</f>
        <v>0</v>
      </c>
      <c r="K158" s="212" t="s">
        <v>179</v>
      </c>
      <c r="L158" s="42"/>
      <c r="M158" s="217" t="s">
        <v>19</v>
      </c>
      <c r="N158" s="218" t="s">
        <v>46</v>
      </c>
      <c r="O158" s="82"/>
      <c r="P158" s="219">
        <f>O158*H158</f>
        <v>0</v>
      </c>
      <c r="Q158" s="219">
        <v>0.00012</v>
      </c>
      <c r="R158" s="219">
        <f>Q158*H158</f>
        <v>0.00048000000000000001</v>
      </c>
      <c r="S158" s="219">
        <v>0</v>
      </c>
      <c r="T158" s="22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1" t="s">
        <v>272</v>
      </c>
      <c r="AT158" s="221" t="s">
        <v>79</v>
      </c>
      <c r="AU158" s="221" t="s">
        <v>84</v>
      </c>
      <c r="AY158" s="15" t="s">
        <v>173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5" t="s">
        <v>82</v>
      </c>
      <c r="BK158" s="222">
        <f>ROUND(I158*H158,2)</f>
        <v>0</v>
      </c>
      <c r="BL158" s="15" t="s">
        <v>272</v>
      </c>
      <c r="BM158" s="221" t="s">
        <v>1957</v>
      </c>
    </row>
    <row r="159" s="2" customFormat="1">
      <c r="A159" s="36"/>
      <c r="B159" s="37"/>
      <c r="C159" s="38"/>
      <c r="D159" s="223" t="s">
        <v>181</v>
      </c>
      <c r="E159" s="38"/>
      <c r="F159" s="224" t="s">
        <v>1958</v>
      </c>
      <c r="G159" s="38"/>
      <c r="H159" s="38"/>
      <c r="I159" s="225"/>
      <c r="J159" s="38"/>
      <c r="K159" s="38"/>
      <c r="L159" s="42"/>
      <c r="M159" s="226"/>
      <c r="N159" s="227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181</v>
      </c>
      <c r="AU159" s="15" t="s">
        <v>84</v>
      </c>
    </row>
    <row r="160" s="2" customFormat="1" ht="24.15" customHeight="1">
      <c r="A160" s="36"/>
      <c r="B160" s="37"/>
      <c r="C160" s="240" t="s">
        <v>326</v>
      </c>
      <c r="D160" s="240" t="s">
        <v>102</v>
      </c>
      <c r="E160" s="241" t="s">
        <v>1959</v>
      </c>
      <c r="F160" s="242" t="s">
        <v>1960</v>
      </c>
      <c r="G160" s="243" t="s">
        <v>322</v>
      </c>
      <c r="H160" s="244">
        <v>4</v>
      </c>
      <c r="I160" s="245"/>
      <c r="J160" s="246">
        <f>ROUND(I160*H160,2)</f>
        <v>0</v>
      </c>
      <c r="K160" s="242" t="s">
        <v>179</v>
      </c>
      <c r="L160" s="247"/>
      <c r="M160" s="248" t="s">
        <v>19</v>
      </c>
      <c r="N160" s="249" t="s">
        <v>46</v>
      </c>
      <c r="O160" s="82"/>
      <c r="P160" s="219">
        <f>O160*H160</f>
        <v>0</v>
      </c>
      <c r="Q160" s="219">
        <v>0.0053800000000000002</v>
      </c>
      <c r="R160" s="219">
        <f>Q160*H160</f>
        <v>0.021520000000000001</v>
      </c>
      <c r="S160" s="219">
        <v>0</v>
      </c>
      <c r="T160" s="22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363</v>
      </c>
      <c r="AT160" s="221" t="s">
        <v>102</v>
      </c>
      <c r="AU160" s="221" t="s">
        <v>84</v>
      </c>
      <c r="AY160" s="15" t="s">
        <v>173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5" t="s">
        <v>82</v>
      </c>
      <c r="BK160" s="222">
        <f>ROUND(I160*H160,2)</f>
        <v>0</v>
      </c>
      <c r="BL160" s="15" t="s">
        <v>272</v>
      </c>
      <c r="BM160" s="221" t="s">
        <v>1961</v>
      </c>
    </row>
    <row r="161" s="12" customFormat="1" ht="22.8" customHeight="1">
      <c r="A161" s="12"/>
      <c r="B161" s="194"/>
      <c r="C161" s="195"/>
      <c r="D161" s="196" t="s">
        <v>74</v>
      </c>
      <c r="E161" s="208" t="s">
        <v>1310</v>
      </c>
      <c r="F161" s="208" t="s">
        <v>1311</v>
      </c>
      <c r="G161" s="195"/>
      <c r="H161" s="195"/>
      <c r="I161" s="198"/>
      <c r="J161" s="209">
        <f>BK161</f>
        <v>0</v>
      </c>
      <c r="K161" s="195"/>
      <c r="L161" s="200"/>
      <c r="M161" s="201"/>
      <c r="N161" s="202"/>
      <c r="O161" s="202"/>
      <c r="P161" s="203">
        <f>SUM(P162:P163)</f>
        <v>0</v>
      </c>
      <c r="Q161" s="202"/>
      <c r="R161" s="203">
        <f>SUM(R162:R163)</f>
        <v>0.0091999999999999998</v>
      </c>
      <c r="S161" s="202"/>
      <c r="T161" s="204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5" t="s">
        <v>84</v>
      </c>
      <c r="AT161" s="206" t="s">
        <v>74</v>
      </c>
      <c r="AU161" s="206" t="s">
        <v>82</v>
      </c>
      <c r="AY161" s="205" t="s">
        <v>173</v>
      </c>
      <c r="BK161" s="207">
        <f>SUM(BK162:BK163)</f>
        <v>0</v>
      </c>
    </row>
    <row r="162" s="2" customFormat="1" ht="37.8" customHeight="1">
      <c r="A162" s="36"/>
      <c r="B162" s="37"/>
      <c r="C162" s="210" t="s">
        <v>332</v>
      </c>
      <c r="D162" s="210" t="s">
        <v>79</v>
      </c>
      <c r="E162" s="211" t="s">
        <v>1312</v>
      </c>
      <c r="F162" s="212" t="s">
        <v>1313</v>
      </c>
      <c r="G162" s="213" t="s">
        <v>347</v>
      </c>
      <c r="H162" s="214">
        <v>1</v>
      </c>
      <c r="I162" s="215"/>
      <c r="J162" s="216">
        <f>ROUND(I162*H162,2)</f>
        <v>0</v>
      </c>
      <c r="K162" s="212" t="s">
        <v>179</v>
      </c>
      <c r="L162" s="42"/>
      <c r="M162" s="217" t="s">
        <v>19</v>
      </c>
      <c r="N162" s="218" t="s">
        <v>46</v>
      </c>
      <c r="O162" s="82"/>
      <c r="P162" s="219">
        <f>O162*H162</f>
        <v>0</v>
      </c>
      <c r="Q162" s="219">
        <v>0.0091999999999999998</v>
      </c>
      <c r="R162" s="219">
        <f>Q162*H162</f>
        <v>0.0091999999999999998</v>
      </c>
      <c r="S162" s="219">
        <v>0</v>
      </c>
      <c r="T162" s="22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1" t="s">
        <v>272</v>
      </c>
      <c r="AT162" s="221" t="s">
        <v>79</v>
      </c>
      <c r="AU162" s="221" t="s">
        <v>84</v>
      </c>
      <c r="AY162" s="15" t="s">
        <v>173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5" t="s">
        <v>82</v>
      </c>
      <c r="BK162" s="222">
        <f>ROUND(I162*H162,2)</f>
        <v>0</v>
      </c>
      <c r="BL162" s="15" t="s">
        <v>272</v>
      </c>
      <c r="BM162" s="221" t="s">
        <v>1962</v>
      </c>
    </row>
    <row r="163" s="2" customFormat="1">
      <c r="A163" s="36"/>
      <c r="B163" s="37"/>
      <c r="C163" s="38"/>
      <c r="D163" s="223" t="s">
        <v>181</v>
      </c>
      <c r="E163" s="38"/>
      <c r="F163" s="224" t="s">
        <v>1315</v>
      </c>
      <c r="G163" s="38"/>
      <c r="H163" s="38"/>
      <c r="I163" s="225"/>
      <c r="J163" s="38"/>
      <c r="K163" s="38"/>
      <c r="L163" s="42"/>
      <c r="M163" s="226"/>
      <c r="N163" s="227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181</v>
      </c>
      <c r="AU163" s="15" t="s">
        <v>84</v>
      </c>
    </row>
    <row r="164" s="12" customFormat="1" ht="22.8" customHeight="1">
      <c r="A164" s="12"/>
      <c r="B164" s="194"/>
      <c r="C164" s="195"/>
      <c r="D164" s="196" t="s">
        <v>74</v>
      </c>
      <c r="E164" s="208" t="s">
        <v>1137</v>
      </c>
      <c r="F164" s="208" t="s">
        <v>1138</v>
      </c>
      <c r="G164" s="195"/>
      <c r="H164" s="195"/>
      <c r="I164" s="198"/>
      <c r="J164" s="209">
        <f>BK164</f>
        <v>0</v>
      </c>
      <c r="K164" s="195"/>
      <c r="L164" s="200"/>
      <c r="M164" s="201"/>
      <c r="N164" s="202"/>
      <c r="O164" s="202"/>
      <c r="P164" s="203">
        <f>SUM(P165:P173)</f>
        <v>0</v>
      </c>
      <c r="Q164" s="202"/>
      <c r="R164" s="203">
        <f>SUM(R165:R173)</f>
        <v>0.00362</v>
      </c>
      <c r="S164" s="202"/>
      <c r="T164" s="204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5" t="s">
        <v>84</v>
      </c>
      <c r="AT164" s="206" t="s">
        <v>74</v>
      </c>
      <c r="AU164" s="206" t="s">
        <v>82</v>
      </c>
      <c r="AY164" s="205" t="s">
        <v>173</v>
      </c>
      <c r="BK164" s="207">
        <f>SUM(BK165:BK173)</f>
        <v>0</v>
      </c>
    </row>
    <row r="165" s="2" customFormat="1" ht="24.15" customHeight="1">
      <c r="A165" s="36"/>
      <c r="B165" s="37"/>
      <c r="C165" s="210" t="s">
        <v>337</v>
      </c>
      <c r="D165" s="210" t="s">
        <v>79</v>
      </c>
      <c r="E165" s="211" t="s">
        <v>1320</v>
      </c>
      <c r="F165" s="212" t="s">
        <v>1321</v>
      </c>
      <c r="G165" s="213" t="s">
        <v>374</v>
      </c>
      <c r="H165" s="214">
        <v>35</v>
      </c>
      <c r="I165" s="215"/>
      <c r="J165" s="216">
        <f>ROUND(I165*H165,2)</f>
        <v>0</v>
      </c>
      <c r="K165" s="212" t="s">
        <v>19</v>
      </c>
      <c r="L165" s="42"/>
      <c r="M165" s="217" t="s">
        <v>19</v>
      </c>
      <c r="N165" s="218" t="s">
        <v>46</v>
      </c>
      <c r="O165" s="82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272</v>
      </c>
      <c r="AT165" s="221" t="s">
        <v>79</v>
      </c>
      <c r="AU165" s="221" t="s">
        <v>84</v>
      </c>
      <c r="AY165" s="15" t="s">
        <v>173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5" t="s">
        <v>82</v>
      </c>
      <c r="BK165" s="222">
        <f>ROUND(I165*H165,2)</f>
        <v>0</v>
      </c>
      <c r="BL165" s="15" t="s">
        <v>272</v>
      </c>
      <c r="BM165" s="221" t="s">
        <v>1963</v>
      </c>
    </row>
    <row r="166" s="2" customFormat="1" ht="49.05" customHeight="1">
      <c r="A166" s="36"/>
      <c r="B166" s="37"/>
      <c r="C166" s="210" t="s">
        <v>344</v>
      </c>
      <c r="D166" s="210" t="s">
        <v>79</v>
      </c>
      <c r="E166" s="211" t="s">
        <v>1323</v>
      </c>
      <c r="F166" s="212" t="s">
        <v>1324</v>
      </c>
      <c r="G166" s="213" t="s">
        <v>322</v>
      </c>
      <c r="H166" s="214">
        <v>4</v>
      </c>
      <c r="I166" s="215"/>
      <c r="J166" s="216">
        <f>ROUND(I166*H166,2)</f>
        <v>0</v>
      </c>
      <c r="K166" s="212" t="s">
        <v>179</v>
      </c>
      <c r="L166" s="42"/>
      <c r="M166" s="217" t="s">
        <v>19</v>
      </c>
      <c r="N166" s="218" t="s">
        <v>46</v>
      </c>
      <c r="O166" s="82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1" t="s">
        <v>272</v>
      </c>
      <c r="AT166" s="221" t="s">
        <v>79</v>
      </c>
      <c r="AU166" s="221" t="s">
        <v>84</v>
      </c>
      <c r="AY166" s="15" t="s">
        <v>173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5" t="s">
        <v>82</v>
      </c>
      <c r="BK166" s="222">
        <f>ROUND(I166*H166,2)</f>
        <v>0</v>
      </c>
      <c r="BL166" s="15" t="s">
        <v>272</v>
      </c>
      <c r="BM166" s="221" t="s">
        <v>1964</v>
      </c>
    </row>
    <row r="167" s="2" customFormat="1">
      <c r="A167" s="36"/>
      <c r="B167" s="37"/>
      <c r="C167" s="38"/>
      <c r="D167" s="223" t="s">
        <v>181</v>
      </c>
      <c r="E167" s="38"/>
      <c r="F167" s="224" t="s">
        <v>1326</v>
      </c>
      <c r="G167" s="38"/>
      <c r="H167" s="38"/>
      <c r="I167" s="225"/>
      <c r="J167" s="38"/>
      <c r="K167" s="38"/>
      <c r="L167" s="42"/>
      <c r="M167" s="226"/>
      <c r="N167" s="22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181</v>
      </c>
      <c r="AU167" s="15" t="s">
        <v>84</v>
      </c>
    </row>
    <row r="168" s="2" customFormat="1" ht="24.15" customHeight="1">
      <c r="A168" s="36"/>
      <c r="B168" s="37"/>
      <c r="C168" s="240" t="s">
        <v>350</v>
      </c>
      <c r="D168" s="240" t="s">
        <v>102</v>
      </c>
      <c r="E168" s="241" t="s">
        <v>1327</v>
      </c>
      <c r="F168" s="242" t="s">
        <v>1328</v>
      </c>
      <c r="G168" s="243" t="s">
        <v>322</v>
      </c>
      <c r="H168" s="244">
        <v>4</v>
      </c>
      <c r="I168" s="245"/>
      <c r="J168" s="246">
        <f>ROUND(I168*H168,2)</f>
        <v>0</v>
      </c>
      <c r="K168" s="242" t="s">
        <v>179</v>
      </c>
      <c r="L168" s="247"/>
      <c r="M168" s="248" t="s">
        <v>19</v>
      </c>
      <c r="N168" s="249" t="s">
        <v>46</v>
      </c>
      <c r="O168" s="82"/>
      <c r="P168" s="219">
        <f>O168*H168</f>
        <v>0</v>
      </c>
      <c r="Q168" s="219">
        <v>0.00050000000000000001</v>
      </c>
      <c r="R168" s="219">
        <f>Q168*H168</f>
        <v>0.002</v>
      </c>
      <c r="S168" s="219">
        <v>0</v>
      </c>
      <c r="T168" s="22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1" t="s">
        <v>363</v>
      </c>
      <c r="AT168" s="221" t="s">
        <v>102</v>
      </c>
      <c r="AU168" s="221" t="s">
        <v>84</v>
      </c>
      <c r="AY168" s="15" t="s">
        <v>173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5" t="s">
        <v>82</v>
      </c>
      <c r="BK168" s="222">
        <f>ROUND(I168*H168,2)</f>
        <v>0</v>
      </c>
      <c r="BL168" s="15" t="s">
        <v>272</v>
      </c>
      <c r="BM168" s="221" t="s">
        <v>1965</v>
      </c>
    </row>
    <row r="169" s="2" customFormat="1" ht="49.05" customHeight="1">
      <c r="A169" s="36"/>
      <c r="B169" s="37"/>
      <c r="C169" s="210" t="s">
        <v>355</v>
      </c>
      <c r="D169" s="210" t="s">
        <v>79</v>
      </c>
      <c r="E169" s="211" t="s">
        <v>1330</v>
      </c>
      <c r="F169" s="212" t="s">
        <v>1331</v>
      </c>
      <c r="G169" s="213" t="s">
        <v>322</v>
      </c>
      <c r="H169" s="214">
        <v>3</v>
      </c>
      <c r="I169" s="215"/>
      <c r="J169" s="216">
        <f>ROUND(I169*H169,2)</f>
        <v>0</v>
      </c>
      <c r="K169" s="212" t="s">
        <v>179</v>
      </c>
      <c r="L169" s="42"/>
      <c r="M169" s="217" t="s">
        <v>19</v>
      </c>
      <c r="N169" s="218" t="s">
        <v>46</v>
      </c>
      <c r="O169" s="82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1" t="s">
        <v>272</v>
      </c>
      <c r="AT169" s="221" t="s">
        <v>79</v>
      </c>
      <c r="AU169" s="221" t="s">
        <v>84</v>
      </c>
      <c r="AY169" s="15" t="s">
        <v>173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5" t="s">
        <v>82</v>
      </c>
      <c r="BK169" s="222">
        <f>ROUND(I169*H169,2)</f>
        <v>0</v>
      </c>
      <c r="BL169" s="15" t="s">
        <v>272</v>
      </c>
      <c r="BM169" s="221" t="s">
        <v>1966</v>
      </c>
    </row>
    <row r="170" s="2" customFormat="1">
      <c r="A170" s="36"/>
      <c r="B170" s="37"/>
      <c r="C170" s="38"/>
      <c r="D170" s="223" t="s">
        <v>181</v>
      </c>
      <c r="E170" s="38"/>
      <c r="F170" s="224" t="s">
        <v>1333</v>
      </c>
      <c r="G170" s="38"/>
      <c r="H170" s="38"/>
      <c r="I170" s="225"/>
      <c r="J170" s="38"/>
      <c r="K170" s="38"/>
      <c r="L170" s="42"/>
      <c r="M170" s="226"/>
      <c r="N170" s="227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181</v>
      </c>
      <c r="AU170" s="15" t="s">
        <v>84</v>
      </c>
    </row>
    <row r="171" s="13" customFormat="1">
      <c r="A171" s="13"/>
      <c r="B171" s="228"/>
      <c r="C171" s="229"/>
      <c r="D171" s="230" t="s">
        <v>183</v>
      </c>
      <c r="E171" s="231" t="s">
        <v>19</v>
      </c>
      <c r="F171" s="232" t="s">
        <v>1657</v>
      </c>
      <c r="G171" s="229"/>
      <c r="H171" s="233">
        <v>2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183</v>
      </c>
      <c r="AU171" s="239" t="s">
        <v>84</v>
      </c>
      <c r="AV171" s="13" t="s">
        <v>84</v>
      </c>
      <c r="AW171" s="13" t="s">
        <v>36</v>
      </c>
      <c r="AX171" s="13" t="s">
        <v>75</v>
      </c>
      <c r="AY171" s="239" t="s">
        <v>173</v>
      </c>
    </row>
    <row r="172" s="13" customFormat="1">
      <c r="A172" s="13"/>
      <c r="B172" s="228"/>
      <c r="C172" s="229"/>
      <c r="D172" s="230" t="s">
        <v>183</v>
      </c>
      <c r="E172" s="231" t="s">
        <v>19</v>
      </c>
      <c r="F172" s="232" t="s">
        <v>1658</v>
      </c>
      <c r="G172" s="229"/>
      <c r="H172" s="233">
        <v>1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183</v>
      </c>
      <c r="AU172" s="239" t="s">
        <v>84</v>
      </c>
      <c r="AV172" s="13" t="s">
        <v>84</v>
      </c>
      <c r="AW172" s="13" t="s">
        <v>36</v>
      </c>
      <c r="AX172" s="13" t="s">
        <v>75</v>
      </c>
      <c r="AY172" s="239" t="s">
        <v>173</v>
      </c>
    </row>
    <row r="173" s="2" customFormat="1" ht="33" customHeight="1">
      <c r="A173" s="36"/>
      <c r="B173" s="37"/>
      <c r="C173" s="240" t="s">
        <v>360</v>
      </c>
      <c r="D173" s="240" t="s">
        <v>102</v>
      </c>
      <c r="E173" s="241" t="s">
        <v>1336</v>
      </c>
      <c r="F173" s="242" t="s">
        <v>1337</v>
      </c>
      <c r="G173" s="243" t="s">
        <v>322</v>
      </c>
      <c r="H173" s="244">
        <v>3</v>
      </c>
      <c r="I173" s="245"/>
      <c r="J173" s="246">
        <f>ROUND(I173*H173,2)</f>
        <v>0</v>
      </c>
      <c r="K173" s="242" t="s">
        <v>179</v>
      </c>
      <c r="L173" s="247"/>
      <c r="M173" s="248" t="s">
        <v>19</v>
      </c>
      <c r="N173" s="249" t="s">
        <v>46</v>
      </c>
      <c r="O173" s="82"/>
      <c r="P173" s="219">
        <f>O173*H173</f>
        <v>0</v>
      </c>
      <c r="Q173" s="219">
        <v>0.00054000000000000001</v>
      </c>
      <c r="R173" s="219">
        <f>Q173*H173</f>
        <v>0.0016199999999999999</v>
      </c>
      <c r="S173" s="219">
        <v>0</v>
      </c>
      <c r="T173" s="22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1" t="s">
        <v>363</v>
      </c>
      <c r="AT173" s="221" t="s">
        <v>102</v>
      </c>
      <c r="AU173" s="221" t="s">
        <v>84</v>
      </c>
      <c r="AY173" s="15" t="s">
        <v>173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5" t="s">
        <v>82</v>
      </c>
      <c r="BK173" s="222">
        <f>ROUND(I173*H173,2)</f>
        <v>0</v>
      </c>
      <c r="BL173" s="15" t="s">
        <v>272</v>
      </c>
      <c r="BM173" s="221" t="s">
        <v>1967</v>
      </c>
    </row>
    <row r="174" s="12" customFormat="1" ht="22.8" customHeight="1">
      <c r="A174" s="12"/>
      <c r="B174" s="194"/>
      <c r="C174" s="195"/>
      <c r="D174" s="196" t="s">
        <v>74</v>
      </c>
      <c r="E174" s="208" t="s">
        <v>479</v>
      </c>
      <c r="F174" s="208" t="s">
        <v>480</v>
      </c>
      <c r="G174" s="195"/>
      <c r="H174" s="195"/>
      <c r="I174" s="198"/>
      <c r="J174" s="209">
        <f>BK174</f>
        <v>0</v>
      </c>
      <c r="K174" s="195"/>
      <c r="L174" s="200"/>
      <c r="M174" s="201"/>
      <c r="N174" s="202"/>
      <c r="O174" s="202"/>
      <c r="P174" s="203">
        <f>SUM(P175:P177)</f>
        <v>0</v>
      </c>
      <c r="Q174" s="202"/>
      <c r="R174" s="203">
        <f>SUM(R175:R177)</f>
        <v>0.000194</v>
      </c>
      <c r="S174" s="202"/>
      <c r="T174" s="204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5" t="s">
        <v>84</v>
      </c>
      <c r="AT174" s="206" t="s">
        <v>74</v>
      </c>
      <c r="AU174" s="206" t="s">
        <v>82</v>
      </c>
      <c r="AY174" s="205" t="s">
        <v>173</v>
      </c>
      <c r="BK174" s="207">
        <f>SUM(BK175:BK177)</f>
        <v>0</v>
      </c>
    </row>
    <row r="175" s="2" customFormat="1" ht="44.25" customHeight="1">
      <c r="A175" s="36"/>
      <c r="B175" s="37"/>
      <c r="C175" s="210" t="s">
        <v>365</v>
      </c>
      <c r="D175" s="210" t="s">
        <v>79</v>
      </c>
      <c r="E175" s="211" t="s">
        <v>1347</v>
      </c>
      <c r="F175" s="212" t="s">
        <v>1348</v>
      </c>
      <c r="G175" s="213" t="s">
        <v>232</v>
      </c>
      <c r="H175" s="214">
        <v>19.399999999999999</v>
      </c>
      <c r="I175" s="215"/>
      <c r="J175" s="216">
        <f>ROUND(I175*H175,2)</f>
        <v>0</v>
      </c>
      <c r="K175" s="212" t="s">
        <v>179</v>
      </c>
      <c r="L175" s="42"/>
      <c r="M175" s="217" t="s">
        <v>19</v>
      </c>
      <c r="N175" s="218" t="s">
        <v>46</v>
      </c>
      <c r="O175" s="82"/>
      <c r="P175" s="219">
        <f>O175*H175</f>
        <v>0</v>
      </c>
      <c r="Q175" s="219">
        <v>1.0000000000000001E-05</v>
      </c>
      <c r="R175" s="219">
        <f>Q175*H175</f>
        <v>0.000194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272</v>
      </c>
      <c r="AT175" s="221" t="s">
        <v>79</v>
      </c>
      <c r="AU175" s="221" t="s">
        <v>84</v>
      </c>
      <c r="AY175" s="15" t="s">
        <v>173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82</v>
      </c>
      <c r="BK175" s="222">
        <f>ROUND(I175*H175,2)</f>
        <v>0</v>
      </c>
      <c r="BL175" s="15" t="s">
        <v>272</v>
      </c>
      <c r="BM175" s="221" t="s">
        <v>1968</v>
      </c>
    </row>
    <row r="176" s="2" customFormat="1">
      <c r="A176" s="36"/>
      <c r="B176" s="37"/>
      <c r="C176" s="38"/>
      <c r="D176" s="223" t="s">
        <v>181</v>
      </c>
      <c r="E176" s="38"/>
      <c r="F176" s="224" t="s">
        <v>1350</v>
      </c>
      <c r="G176" s="38"/>
      <c r="H176" s="38"/>
      <c r="I176" s="225"/>
      <c r="J176" s="38"/>
      <c r="K176" s="38"/>
      <c r="L176" s="42"/>
      <c r="M176" s="226"/>
      <c r="N176" s="22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181</v>
      </c>
      <c r="AU176" s="15" t="s">
        <v>84</v>
      </c>
    </row>
    <row r="177" s="13" customFormat="1">
      <c r="A177" s="13"/>
      <c r="B177" s="228"/>
      <c r="C177" s="229"/>
      <c r="D177" s="230" t="s">
        <v>183</v>
      </c>
      <c r="E177" s="231" t="s">
        <v>19</v>
      </c>
      <c r="F177" s="232" t="s">
        <v>1969</v>
      </c>
      <c r="G177" s="229"/>
      <c r="H177" s="233">
        <v>19.399999999999999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183</v>
      </c>
      <c r="AU177" s="239" t="s">
        <v>84</v>
      </c>
      <c r="AV177" s="13" t="s">
        <v>84</v>
      </c>
      <c r="AW177" s="13" t="s">
        <v>36</v>
      </c>
      <c r="AX177" s="13" t="s">
        <v>75</v>
      </c>
      <c r="AY177" s="239" t="s">
        <v>173</v>
      </c>
    </row>
    <row r="178" s="12" customFormat="1" ht="22.8" customHeight="1">
      <c r="A178" s="12"/>
      <c r="B178" s="194"/>
      <c r="C178" s="195"/>
      <c r="D178" s="196" t="s">
        <v>74</v>
      </c>
      <c r="E178" s="208" t="s">
        <v>1673</v>
      </c>
      <c r="F178" s="208" t="s">
        <v>1674</v>
      </c>
      <c r="G178" s="195"/>
      <c r="H178" s="195"/>
      <c r="I178" s="198"/>
      <c r="J178" s="209">
        <f>BK178</f>
        <v>0</v>
      </c>
      <c r="K178" s="195"/>
      <c r="L178" s="200"/>
      <c r="M178" s="201"/>
      <c r="N178" s="202"/>
      <c r="O178" s="202"/>
      <c r="P178" s="203">
        <f>SUM(P179:P181)</f>
        <v>0</v>
      </c>
      <c r="Q178" s="202"/>
      <c r="R178" s="203">
        <f>SUM(R179:R181)</f>
        <v>0.0017296</v>
      </c>
      <c r="S178" s="202"/>
      <c r="T178" s="204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5" t="s">
        <v>84</v>
      </c>
      <c r="AT178" s="206" t="s">
        <v>74</v>
      </c>
      <c r="AU178" s="206" t="s">
        <v>82</v>
      </c>
      <c r="AY178" s="205" t="s">
        <v>173</v>
      </c>
      <c r="BK178" s="207">
        <f>SUM(BK179:BK181)</f>
        <v>0</v>
      </c>
    </row>
    <row r="179" s="2" customFormat="1" ht="33" customHeight="1">
      <c r="A179" s="36"/>
      <c r="B179" s="37"/>
      <c r="C179" s="210" t="s">
        <v>363</v>
      </c>
      <c r="D179" s="210" t="s">
        <v>79</v>
      </c>
      <c r="E179" s="211" t="s">
        <v>1675</v>
      </c>
      <c r="F179" s="212" t="s">
        <v>1676</v>
      </c>
      <c r="G179" s="213" t="s">
        <v>232</v>
      </c>
      <c r="H179" s="214">
        <v>0.93999999999999995</v>
      </c>
      <c r="I179" s="215"/>
      <c r="J179" s="216">
        <f>ROUND(I179*H179,2)</f>
        <v>0</v>
      </c>
      <c r="K179" s="212" t="s">
        <v>179</v>
      </c>
      <c r="L179" s="42"/>
      <c r="M179" s="217" t="s">
        <v>19</v>
      </c>
      <c r="N179" s="218" t="s">
        <v>46</v>
      </c>
      <c r="O179" s="82"/>
      <c r="P179" s="219">
        <f>O179*H179</f>
        <v>0</v>
      </c>
      <c r="Q179" s="219">
        <v>0.0018400000000000001</v>
      </c>
      <c r="R179" s="219">
        <f>Q179*H179</f>
        <v>0.0017296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272</v>
      </c>
      <c r="AT179" s="221" t="s">
        <v>79</v>
      </c>
      <c r="AU179" s="221" t="s">
        <v>84</v>
      </c>
      <c r="AY179" s="15" t="s">
        <v>173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82</v>
      </c>
      <c r="BK179" s="222">
        <f>ROUND(I179*H179,2)</f>
        <v>0</v>
      </c>
      <c r="BL179" s="15" t="s">
        <v>272</v>
      </c>
      <c r="BM179" s="221" t="s">
        <v>1970</v>
      </c>
    </row>
    <row r="180" s="2" customFormat="1">
      <c r="A180" s="36"/>
      <c r="B180" s="37"/>
      <c r="C180" s="38"/>
      <c r="D180" s="223" t="s">
        <v>181</v>
      </c>
      <c r="E180" s="38"/>
      <c r="F180" s="224" t="s">
        <v>1678</v>
      </c>
      <c r="G180" s="38"/>
      <c r="H180" s="38"/>
      <c r="I180" s="225"/>
      <c r="J180" s="38"/>
      <c r="K180" s="38"/>
      <c r="L180" s="42"/>
      <c r="M180" s="226"/>
      <c r="N180" s="227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181</v>
      </c>
      <c r="AU180" s="15" t="s">
        <v>84</v>
      </c>
    </row>
    <row r="181" s="13" customFormat="1">
      <c r="A181" s="13"/>
      <c r="B181" s="228"/>
      <c r="C181" s="229"/>
      <c r="D181" s="230" t="s">
        <v>183</v>
      </c>
      <c r="E181" s="231" t="s">
        <v>19</v>
      </c>
      <c r="F181" s="232" t="s">
        <v>1971</v>
      </c>
      <c r="G181" s="229"/>
      <c r="H181" s="233">
        <v>0.93999999999999995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183</v>
      </c>
      <c r="AU181" s="239" t="s">
        <v>84</v>
      </c>
      <c r="AV181" s="13" t="s">
        <v>84</v>
      </c>
      <c r="AW181" s="13" t="s">
        <v>36</v>
      </c>
      <c r="AX181" s="13" t="s">
        <v>82</v>
      </c>
      <c r="AY181" s="239" t="s">
        <v>173</v>
      </c>
    </row>
    <row r="182" s="12" customFormat="1" ht="22.8" customHeight="1">
      <c r="A182" s="12"/>
      <c r="B182" s="194"/>
      <c r="C182" s="195"/>
      <c r="D182" s="196" t="s">
        <v>74</v>
      </c>
      <c r="E182" s="208" t="s">
        <v>661</v>
      </c>
      <c r="F182" s="208" t="s">
        <v>662</v>
      </c>
      <c r="G182" s="195"/>
      <c r="H182" s="195"/>
      <c r="I182" s="198"/>
      <c r="J182" s="209">
        <f>BK182</f>
        <v>0</v>
      </c>
      <c r="K182" s="195"/>
      <c r="L182" s="200"/>
      <c r="M182" s="201"/>
      <c r="N182" s="202"/>
      <c r="O182" s="202"/>
      <c r="P182" s="203">
        <f>SUM(P183:P195)</f>
        <v>0</v>
      </c>
      <c r="Q182" s="202"/>
      <c r="R182" s="203">
        <f>SUM(R183:R195)</f>
        <v>0.0602462</v>
      </c>
      <c r="S182" s="202"/>
      <c r="T182" s="204">
        <f>SUM(T183:T195)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5" t="s">
        <v>84</v>
      </c>
      <c r="AT182" s="206" t="s">
        <v>74</v>
      </c>
      <c r="AU182" s="206" t="s">
        <v>82</v>
      </c>
      <c r="AY182" s="205" t="s">
        <v>173</v>
      </c>
      <c r="BK182" s="207">
        <f>SUM(BK183:BK195)</f>
        <v>0</v>
      </c>
    </row>
    <row r="183" s="2" customFormat="1" ht="24.15" customHeight="1">
      <c r="A183" s="36"/>
      <c r="B183" s="37"/>
      <c r="C183" s="210" t="s">
        <v>378</v>
      </c>
      <c r="D183" s="210" t="s">
        <v>79</v>
      </c>
      <c r="E183" s="211" t="s">
        <v>1680</v>
      </c>
      <c r="F183" s="212" t="s">
        <v>1681</v>
      </c>
      <c r="G183" s="213" t="s">
        <v>322</v>
      </c>
      <c r="H183" s="214">
        <v>1</v>
      </c>
      <c r="I183" s="215"/>
      <c r="J183" s="216">
        <f>ROUND(I183*H183,2)</f>
        <v>0</v>
      </c>
      <c r="K183" s="212" t="s">
        <v>179</v>
      </c>
      <c r="L183" s="42"/>
      <c r="M183" s="217" t="s">
        <v>19</v>
      </c>
      <c r="N183" s="218" t="s">
        <v>46</v>
      </c>
      <c r="O183" s="82"/>
      <c r="P183" s="219">
        <f>O183*H183</f>
        <v>0</v>
      </c>
      <c r="Q183" s="219">
        <v>0.00027</v>
      </c>
      <c r="R183" s="219">
        <f>Q183*H183</f>
        <v>0.00027</v>
      </c>
      <c r="S183" s="219">
        <v>0</v>
      </c>
      <c r="T183" s="22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1" t="s">
        <v>272</v>
      </c>
      <c r="AT183" s="221" t="s">
        <v>79</v>
      </c>
      <c r="AU183" s="221" t="s">
        <v>84</v>
      </c>
      <c r="AY183" s="15" t="s">
        <v>173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5" t="s">
        <v>82</v>
      </c>
      <c r="BK183" s="222">
        <f>ROUND(I183*H183,2)</f>
        <v>0</v>
      </c>
      <c r="BL183" s="15" t="s">
        <v>272</v>
      </c>
      <c r="BM183" s="221" t="s">
        <v>1972</v>
      </c>
    </row>
    <row r="184" s="2" customFormat="1">
      <c r="A184" s="36"/>
      <c r="B184" s="37"/>
      <c r="C184" s="38"/>
      <c r="D184" s="223" t="s">
        <v>181</v>
      </c>
      <c r="E184" s="38"/>
      <c r="F184" s="224" t="s">
        <v>1683</v>
      </c>
      <c r="G184" s="38"/>
      <c r="H184" s="38"/>
      <c r="I184" s="225"/>
      <c r="J184" s="38"/>
      <c r="K184" s="38"/>
      <c r="L184" s="42"/>
      <c r="M184" s="226"/>
      <c r="N184" s="227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181</v>
      </c>
      <c r="AU184" s="15" t="s">
        <v>84</v>
      </c>
    </row>
    <row r="185" s="2" customFormat="1" ht="24.15" customHeight="1">
      <c r="A185" s="36"/>
      <c r="B185" s="37"/>
      <c r="C185" s="240" t="s">
        <v>384</v>
      </c>
      <c r="D185" s="240" t="s">
        <v>102</v>
      </c>
      <c r="E185" s="241" t="s">
        <v>1684</v>
      </c>
      <c r="F185" s="242" t="s">
        <v>1820</v>
      </c>
      <c r="G185" s="243" t="s">
        <v>190</v>
      </c>
      <c r="H185" s="244">
        <v>0.54000000000000004</v>
      </c>
      <c r="I185" s="245"/>
      <c r="J185" s="246">
        <f>ROUND(I185*H185,2)</f>
        <v>0</v>
      </c>
      <c r="K185" s="242" t="s">
        <v>179</v>
      </c>
      <c r="L185" s="247"/>
      <c r="M185" s="248" t="s">
        <v>19</v>
      </c>
      <c r="N185" s="249" t="s">
        <v>46</v>
      </c>
      <c r="O185" s="82"/>
      <c r="P185" s="219">
        <f>O185*H185</f>
        <v>0</v>
      </c>
      <c r="Q185" s="219">
        <v>0.040280000000000003</v>
      </c>
      <c r="R185" s="219">
        <f>Q185*H185</f>
        <v>0.021751200000000002</v>
      </c>
      <c r="S185" s="219">
        <v>0</v>
      </c>
      <c r="T185" s="22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1" t="s">
        <v>363</v>
      </c>
      <c r="AT185" s="221" t="s">
        <v>102</v>
      </c>
      <c r="AU185" s="221" t="s">
        <v>84</v>
      </c>
      <c r="AY185" s="15" t="s">
        <v>173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5" t="s">
        <v>82</v>
      </c>
      <c r="BK185" s="222">
        <f>ROUND(I185*H185,2)</f>
        <v>0</v>
      </c>
      <c r="BL185" s="15" t="s">
        <v>272</v>
      </c>
      <c r="BM185" s="221" t="s">
        <v>1973</v>
      </c>
    </row>
    <row r="186" s="13" customFormat="1">
      <c r="A186" s="13"/>
      <c r="B186" s="228"/>
      <c r="C186" s="229"/>
      <c r="D186" s="230" t="s">
        <v>183</v>
      </c>
      <c r="E186" s="231" t="s">
        <v>19</v>
      </c>
      <c r="F186" s="232" t="s">
        <v>1974</v>
      </c>
      <c r="G186" s="229"/>
      <c r="H186" s="233">
        <v>0.54000000000000004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183</v>
      </c>
      <c r="AU186" s="239" t="s">
        <v>84</v>
      </c>
      <c r="AV186" s="13" t="s">
        <v>84</v>
      </c>
      <c r="AW186" s="13" t="s">
        <v>36</v>
      </c>
      <c r="AX186" s="13" t="s">
        <v>82</v>
      </c>
      <c r="AY186" s="239" t="s">
        <v>173</v>
      </c>
    </row>
    <row r="187" s="2" customFormat="1" ht="37.8" customHeight="1">
      <c r="A187" s="36"/>
      <c r="B187" s="37"/>
      <c r="C187" s="210" t="s">
        <v>389</v>
      </c>
      <c r="D187" s="210" t="s">
        <v>79</v>
      </c>
      <c r="E187" s="211" t="s">
        <v>1823</v>
      </c>
      <c r="F187" s="212" t="s">
        <v>1824</v>
      </c>
      <c r="G187" s="213" t="s">
        <v>322</v>
      </c>
      <c r="H187" s="214">
        <v>2</v>
      </c>
      <c r="I187" s="215"/>
      <c r="J187" s="216">
        <f>ROUND(I187*H187,2)</f>
        <v>0</v>
      </c>
      <c r="K187" s="212" t="s">
        <v>179</v>
      </c>
      <c r="L187" s="42"/>
      <c r="M187" s="217" t="s">
        <v>19</v>
      </c>
      <c r="N187" s="218" t="s">
        <v>46</v>
      </c>
      <c r="O187" s="82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1" t="s">
        <v>272</v>
      </c>
      <c r="AT187" s="221" t="s">
        <v>79</v>
      </c>
      <c r="AU187" s="221" t="s">
        <v>84</v>
      </c>
      <c r="AY187" s="15" t="s">
        <v>173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5" t="s">
        <v>82</v>
      </c>
      <c r="BK187" s="222">
        <f>ROUND(I187*H187,2)</f>
        <v>0</v>
      </c>
      <c r="BL187" s="15" t="s">
        <v>272</v>
      </c>
      <c r="BM187" s="221" t="s">
        <v>1975</v>
      </c>
    </row>
    <row r="188" s="2" customFormat="1">
      <c r="A188" s="36"/>
      <c r="B188" s="37"/>
      <c r="C188" s="38"/>
      <c r="D188" s="223" t="s">
        <v>181</v>
      </c>
      <c r="E188" s="38"/>
      <c r="F188" s="224" t="s">
        <v>1826</v>
      </c>
      <c r="G188" s="38"/>
      <c r="H188" s="38"/>
      <c r="I188" s="225"/>
      <c r="J188" s="38"/>
      <c r="K188" s="38"/>
      <c r="L188" s="42"/>
      <c r="M188" s="226"/>
      <c r="N188" s="227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181</v>
      </c>
      <c r="AU188" s="15" t="s">
        <v>84</v>
      </c>
    </row>
    <row r="189" s="2" customFormat="1" ht="24.15" customHeight="1">
      <c r="A189" s="36"/>
      <c r="B189" s="37"/>
      <c r="C189" s="240" t="s">
        <v>394</v>
      </c>
      <c r="D189" s="240" t="s">
        <v>102</v>
      </c>
      <c r="E189" s="241" t="s">
        <v>1400</v>
      </c>
      <c r="F189" s="242" t="s">
        <v>1401</v>
      </c>
      <c r="G189" s="243" t="s">
        <v>322</v>
      </c>
      <c r="H189" s="244">
        <v>1</v>
      </c>
      <c r="I189" s="245"/>
      <c r="J189" s="246">
        <f>ROUND(I189*H189,2)</f>
        <v>0</v>
      </c>
      <c r="K189" s="242" t="s">
        <v>179</v>
      </c>
      <c r="L189" s="247"/>
      <c r="M189" s="248" t="s">
        <v>19</v>
      </c>
      <c r="N189" s="249" t="s">
        <v>46</v>
      </c>
      <c r="O189" s="82"/>
      <c r="P189" s="219">
        <f>O189*H189</f>
        <v>0</v>
      </c>
      <c r="Q189" s="219">
        <v>0.017500000000000002</v>
      </c>
      <c r="R189" s="219">
        <f>Q189*H189</f>
        <v>0.017500000000000002</v>
      </c>
      <c r="S189" s="219">
        <v>0</v>
      </c>
      <c r="T189" s="22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1" t="s">
        <v>363</v>
      </c>
      <c r="AT189" s="221" t="s">
        <v>102</v>
      </c>
      <c r="AU189" s="221" t="s">
        <v>84</v>
      </c>
      <c r="AY189" s="15" t="s">
        <v>173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5" t="s">
        <v>82</v>
      </c>
      <c r="BK189" s="222">
        <f>ROUND(I189*H189,2)</f>
        <v>0</v>
      </c>
      <c r="BL189" s="15" t="s">
        <v>272</v>
      </c>
      <c r="BM189" s="221" t="s">
        <v>1976</v>
      </c>
    </row>
    <row r="190" s="2" customFormat="1" ht="24.15" customHeight="1">
      <c r="A190" s="36"/>
      <c r="B190" s="37"/>
      <c r="C190" s="240" t="s">
        <v>401</v>
      </c>
      <c r="D190" s="240" t="s">
        <v>102</v>
      </c>
      <c r="E190" s="241" t="s">
        <v>1395</v>
      </c>
      <c r="F190" s="242" t="s">
        <v>1396</v>
      </c>
      <c r="G190" s="243" t="s">
        <v>322</v>
      </c>
      <c r="H190" s="244">
        <v>1</v>
      </c>
      <c r="I190" s="245"/>
      <c r="J190" s="246">
        <f>ROUND(I190*H190,2)</f>
        <v>0</v>
      </c>
      <c r="K190" s="242" t="s">
        <v>179</v>
      </c>
      <c r="L190" s="247"/>
      <c r="M190" s="248" t="s">
        <v>19</v>
      </c>
      <c r="N190" s="249" t="s">
        <v>46</v>
      </c>
      <c r="O190" s="82"/>
      <c r="P190" s="219">
        <f>O190*H190</f>
        <v>0</v>
      </c>
      <c r="Q190" s="219">
        <v>0.016</v>
      </c>
      <c r="R190" s="219">
        <f>Q190*H190</f>
        <v>0.016</v>
      </c>
      <c r="S190" s="219">
        <v>0</v>
      </c>
      <c r="T190" s="22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1" t="s">
        <v>363</v>
      </c>
      <c r="AT190" s="221" t="s">
        <v>102</v>
      </c>
      <c r="AU190" s="221" t="s">
        <v>84</v>
      </c>
      <c r="AY190" s="15" t="s">
        <v>173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5" t="s">
        <v>82</v>
      </c>
      <c r="BK190" s="222">
        <f>ROUND(I190*H190,2)</f>
        <v>0</v>
      </c>
      <c r="BL190" s="15" t="s">
        <v>272</v>
      </c>
      <c r="BM190" s="221" t="s">
        <v>1977</v>
      </c>
    </row>
    <row r="191" s="2" customFormat="1" ht="33" customHeight="1">
      <c r="A191" s="36"/>
      <c r="B191" s="37"/>
      <c r="C191" s="210" t="s">
        <v>405</v>
      </c>
      <c r="D191" s="210" t="s">
        <v>79</v>
      </c>
      <c r="E191" s="211" t="s">
        <v>1830</v>
      </c>
      <c r="F191" s="212" t="s">
        <v>1831</v>
      </c>
      <c r="G191" s="213" t="s">
        <v>232</v>
      </c>
      <c r="H191" s="214">
        <v>0.90000000000000002</v>
      </c>
      <c r="I191" s="215"/>
      <c r="J191" s="216">
        <f>ROUND(I191*H191,2)</f>
        <v>0</v>
      </c>
      <c r="K191" s="212" t="s">
        <v>179</v>
      </c>
      <c r="L191" s="42"/>
      <c r="M191" s="217" t="s">
        <v>19</v>
      </c>
      <c r="N191" s="218" t="s">
        <v>46</v>
      </c>
      <c r="O191" s="82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1" t="s">
        <v>272</v>
      </c>
      <c r="AT191" s="221" t="s">
        <v>79</v>
      </c>
      <c r="AU191" s="221" t="s">
        <v>84</v>
      </c>
      <c r="AY191" s="15" t="s">
        <v>173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5" t="s">
        <v>82</v>
      </c>
      <c r="BK191" s="222">
        <f>ROUND(I191*H191,2)</f>
        <v>0</v>
      </c>
      <c r="BL191" s="15" t="s">
        <v>272</v>
      </c>
      <c r="BM191" s="221" t="s">
        <v>1978</v>
      </c>
    </row>
    <row r="192" s="2" customFormat="1">
      <c r="A192" s="36"/>
      <c r="B192" s="37"/>
      <c r="C192" s="38"/>
      <c r="D192" s="223" t="s">
        <v>181</v>
      </c>
      <c r="E192" s="38"/>
      <c r="F192" s="224" t="s">
        <v>1833</v>
      </c>
      <c r="G192" s="38"/>
      <c r="H192" s="38"/>
      <c r="I192" s="225"/>
      <c r="J192" s="38"/>
      <c r="K192" s="38"/>
      <c r="L192" s="42"/>
      <c r="M192" s="226"/>
      <c r="N192" s="22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181</v>
      </c>
      <c r="AU192" s="15" t="s">
        <v>84</v>
      </c>
    </row>
    <row r="193" s="13" customFormat="1">
      <c r="A193" s="13"/>
      <c r="B193" s="228"/>
      <c r="C193" s="229"/>
      <c r="D193" s="230" t="s">
        <v>183</v>
      </c>
      <c r="E193" s="231" t="s">
        <v>19</v>
      </c>
      <c r="F193" s="232" t="s">
        <v>1979</v>
      </c>
      <c r="G193" s="229"/>
      <c r="H193" s="233">
        <v>0.90000000000000002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183</v>
      </c>
      <c r="AU193" s="239" t="s">
        <v>84</v>
      </c>
      <c r="AV193" s="13" t="s">
        <v>84</v>
      </c>
      <c r="AW193" s="13" t="s">
        <v>36</v>
      </c>
      <c r="AX193" s="13" t="s">
        <v>82</v>
      </c>
      <c r="AY193" s="239" t="s">
        <v>173</v>
      </c>
    </row>
    <row r="194" s="2" customFormat="1" ht="24.15" customHeight="1">
      <c r="A194" s="36"/>
      <c r="B194" s="37"/>
      <c r="C194" s="240" t="s">
        <v>411</v>
      </c>
      <c r="D194" s="240" t="s">
        <v>102</v>
      </c>
      <c r="E194" s="241" t="s">
        <v>1835</v>
      </c>
      <c r="F194" s="242" t="s">
        <v>1836</v>
      </c>
      <c r="G194" s="243" t="s">
        <v>232</v>
      </c>
      <c r="H194" s="244">
        <v>0.94499999999999995</v>
      </c>
      <c r="I194" s="245"/>
      <c r="J194" s="246">
        <f>ROUND(I194*H194,2)</f>
        <v>0</v>
      </c>
      <c r="K194" s="242" t="s">
        <v>179</v>
      </c>
      <c r="L194" s="247"/>
      <c r="M194" s="248" t="s">
        <v>19</v>
      </c>
      <c r="N194" s="249" t="s">
        <v>46</v>
      </c>
      <c r="O194" s="82"/>
      <c r="P194" s="219">
        <f>O194*H194</f>
        <v>0</v>
      </c>
      <c r="Q194" s="219">
        <v>0.0050000000000000001</v>
      </c>
      <c r="R194" s="219">
        <f>Q194*H194</f>
        <v>0.004725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363</v>
      </c>
      <c r="AT194" s="221" t="s">
        <v>102</v>
      </c>
      <c r="AU194" s="221" t="s">
        <v>84</v>
      </c>
      <c r="AY194" s="15" t="s">
        <v>173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5" t="s">
        <v>82</v>
      </c>
      <c r="BK194" s="222">
        <f>ROUND(I194*H194,2)</f>
        <v>0</v>
      </c>
      <c r="BL194" s="15" t="s">
        <v>272</v>
      </c>
      <c r="BM194" s="221" t="s">
        <v>1980</v>
      </c>
    </row>
    <row r="195" s="13" customFormat="1">
      <c r="A195" s="13"/>
      <c r="B195" s="228"/>
      <c r="C195" s="229"/>
      <c r="D195" s="230" t="s">
        <v>183</v>
      </c>
      <c r="E195" s="229"/>
      <c r="F195" s="232" t="s">
        <v>1981</v>
      </c>
      <c r="G195" s="229"/>
      <c r="H195" s="233">
        <v>0.94499999999999995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183</v>
      </c>
      <c r="AU195" s="239" t="s">
        <v>84</v>
      </c>
      <c r="AV195" s="13" t="s">
        <v>84</v>
      </c>
      <c r="AW195" s="13" t="s">
        <v>4</v>
      </c>
      <c r="AX195" s="13" t="s">
        <v>82</v>
      </c>
      <c r="AY195" s="239" t="s">
        <v>173</v>
      </c>
    </row>
    <row r="196" s="12" customFormat="1" ht="22.8" customHeight="1">
      <c r="A196" s="12"/>
      <c r="B196" s="194"/>
      <c r="C196" s="195"/>
      <c r="D196" s="196" t="s">
        <v>74</v>
      </c>
      <c r="E196" s="208" t="s">
        <v>715</v>
      </c>
      <c r="F196" s="208" t="s">
        <v>716</v>
      </c>
      <c r="G196" s="195"/>
      <c r="H196" s="195"/>
      <c r="I196" s="198"/>
      <c r="J196" s="209">
        <f>BK196</f>
        <v>0</v>
      </c>
      <c r="K196" s="195"/>
      <c r="L196" s="200"/>
      <c r="M196" s="201"/>
      <c r="N196" s="202"/>
      <c r="O196" s="202"/>
      <c r="P196" s="203">
        <f>SUM(P197:P217)</f>
        <v>0</v>
      </c>
      <c r="Q196" s="202"/>
      <c r="R196" s="203">
        <f>SUM(R197:R217)</f>
        <v>0.78881480000000004</v>
      </c>
      <c r="S196" s="202"/>
      <c r="T196" s="204">
        <f>SUM(T197:T217)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5" t="s">
        <v>84</v>
      </c>
      <c r="AT196" s="206" t="s">
        <v>74</v>
      </c>
      <c r="AU196" s="206" t="s">
        <v>82</v>
      </c>
      <c r="AY196" s="205" t="s">
        <v>173</v>
      </c>
      <c r="BK196" s="207">
        <f>SUM(BK197:BK217)</f>
        <v>0</v>
      </c>
    </row>
    <row r="197" s="2" customFormat="1" ht="24.15" customHeight="1">
      <c r="A197" s="36"/>
      <c r="B197" s="37"/>
      <c r="C197" s="210" t="s">
        <v>418</v>
      </c>
      <c r="D197" s="210" t="s">
        <v>79</v>
      </c>
      <c r="E197" s="211" t="s">
        <v>718</v>
      </c>
      <c r="F197" s="212" t="s">
        <v>719</v>
      </c>
      <c r="G197" s="213" t="s">
        <v>190</v>
      </c>
      <c r="H197" s="214">
        <v>12.220000000000001</v>
      </c>
      <c r="I197" s="215"/>
      <c r="J197" s="216">
        <f>ROUND(I197*H197,2)</f>
        <v>0</v>
      </c>
      <c r="K197" s="212" t="s">
        <v>179</v>
      </c>
      <c r="L197" s="42"/>
      <c r="M197" s="217" t="s">
        <v>19</v>
      </c>
      <c r="N197" s="218" t="s">
        <v>46</v>
      </c>
      <c r="O197" s="82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1" t="s">
        <v>272</v>
      </c>
      <c r="AT197" s="221" t="s">
        <v>79</v>
      </c>
      <c r="AU197" s="221" t="s">
        <v>84</v>
      </c>
      <c r="AY197" s="15" t="s">
        <v>173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5" t="s">
        <v>82</v>
      </c>
      <c r="BK197" s="222">
        <f>ROUND(I197*H197,2)</f>
        <v>0</v>
      </c>
      <c r="BL197" s="15" t="s">
        <v>272</v>
      </c>
      <c r="BM197" s="221" t="s">
        <v>1982</v>
      </c>
    </row>
    <row r="198" s="2" customFormat="1">
      <c r="A198" s="36"/>
      <c r="B198" s="37"/>
      <c r="C198" s="38"/>
      <c r="D198" s="223" t="s">
        <v>181</v>
      </c>
      <c r="E198" s="38"/>
      <c r="F198" s="224" t="s">
        <v>721</v>
      </c>
      <c r="G198" s="38"/>
      <c r="H198" s="38"/>
      <c r="I198" s="225"/>
      <c r="J198" s="38"/>
      <c r="K198" s="38"/>
      <c r="L198" s="42"/>
      <c r="M198" s="226"/>
      <c r="N198" s="227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181</v>
      </c>
      <c r="AU198" s="15" t="s">
        <v>84</v>
      </c>
    </row>
    <row r="199" s="13" customFormat="1">
      <c r="A199" s="13"/>
      <c r="B199" s="228"/>
      <c r="C199" s="229"/>
      <c r="D199" s="230" t="s">
        <v>183</v>
      </c>
      <c r="E199" s="231" t="s">
        <v>19</v>
      </c>
      <c r="F199" s="232" t="s">
        <v>1915</v>
      </c>
      <c r="G199" s="229"/>
      <c r="H199" s="233">
        <v>12.220000000000001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183</v>
      </c>
      <c r="AU199" s="239" t="s">
        <v>84</v>
      </c>
      <c r="AV199" s="13" t="s">
        <v>84</v>
      </c>
      <c r="AW199" s="13" t="s">
        <v>36</v>
      </c>
      <c r="AX199" s="13" t="s">
        <v>75</v>
      </c>
      <c r="AY199" s="239" t="s">
        <v>173</v>
      </c>
    </row>
    <row r="200" s="2" customFormat="1" ht="24.15" customHeight="1">
      <c r="A200" s="36"/>
      <c r="B200" s="37"/>
      <c r="C200" s="210" t="s">
        <v>424</v>
      </c>
      <c r="D200" s="210" t="s">
        <v>79</v>
      </c>
      <c r="E200" s="211" t="s">
        <v>723</v>
      </c>
      <c r="F200" s="212" t="s">
        <v>724</v>
      </c>
      <c r="G200" s="213" t="s">
        <v>190</v>
      </c>
      <c r="H200" s="214">
        <v>12.220000000000001</v>
      </c>
      <c r="I200" s="215"/>
      <c r="J200" s="216">
        <f>ROUND(I200*H200,2)</f>
        <v>0</v>
      </c>
      <c r="K200" s="212" t="s">
        <v>179</v>
      </c>
      <c r="L200" s="42"/>
      <c r="M200" s="217" t="s">
        <v>19</v>
      </c>
      <c r="N200" s="218" t="s">
        <v>46</v>
      </c>
      <c r="O200" s="82"/>
      <c r="P200" s="219">
        <f>O200*H200</f>
        <v>0</v>
      </c>
      <c r="Q200" s="219">
        <v>0.00029999999999999997</v>
      </c>
      <c r="R200" s="219">
        <f>Q200*H200</f>
        <v>0.003666</v>
      </c>
      <c r="S200" s="219">
        <v>0</v>
      </c>
      <c r="T200" s="22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1" t="s">
        <v>272</v>
      </c>
      <c r="AT200" s="221" t="s">
        <v>79</v>
      </c>
      <c r="AU200" s="221" t="s">
        <v>84</v>
      </c>
      <c r="AY200" s="15" t="s">
        <v>173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5" t="s">
        <v>82</v>
      </c>
      <c r="BK200" s="222">
        <f>ROUND(I200*H200,2)</f>
        <v>0</v>
      </c>
      <c r="BL200" s="15" t="s">
        <v>272</v>
      </c>
      <c r="BM200" s="221" t="s">
        <v>1983</v>
      </c>
    </row>
    <row r="201" s="2" customFormat="1">
      <c r="A201" s="36"/>
      <c r="B201" s="37"/>
      <c r="C201" s="38"/>
      <c r="D201" s="223" t="s">
        <v>181</v>
      </c>
      <c r="E201" s="38"/>
      <c r="F201" s="224" t="s">
        <v>726</v>
      </c>
      <c r="G201" s="38"/>
      <c r="H201" s="38"/>
      <c r="I201" s="225"/>
      <c r="J201" s="38"/>
      <c r="K201" s="38"/>
      <c r="L201" s="42"/>
      <c r="M201" s="226"/>
      <c r="N201" s="227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181</v>
      </c>
      <c r="AU201" s="15" t="s">
        <v>84</v>
      </c>
    </row>
    <row r="202" s="13" customFormat="1">
      <c r="A202" s="13"/>
      <c r="B202" s="228"/>
      <c r="C202" s="229"/>
      <c r="D202" s="230" t="s">
        <v>183</v>
      </c>
      <c r="E202" s="231" t="s">
        <v>19</v>
      </c>
      <c r="F202" s="232" t="s">
        <v>1915</v>
      </c>
      <c r="G202" s="229"/>
      <c r="H202" s="233">
        <v>12.220000000000001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183</v>
      </c>
      <c r="AU202" s="239" t="s">
        <v>84</v>
      </c>
      <c r="AV202" s="13" t="s">
        <v>84</v>
      </c>
      <c r="AW202" s="13" t="s">
        <v>36</v>
      </c>
      <c r="AX202" s="13" t="s">
        <v>75</v>
      </c>
      <c r="AY202" s="239" t="s">
        <v>173</v>
      </c>
    </row>
    <row r="203" s="2" customFormat="1" ht="37.8" customHeight="1">
      <c r="A203" s="36"/>
      <c r="B203" s="37"/>
      <c r="C203" s="210" t="s">
        <v>430</v>
      </c>
      <c r="D203" s="210" t="s">
        <v>79</v>
      </c>
      <c r="E203" s="211" t="s">
        <v>1410</v>
      </c>
      <c r="F203" s="212" t="s">
        <v>1411</v>
      </c>
      <c r="G203" s="213" t="s">
        <v>190</v>
      </c>
      <c r="H203" s="214">
        <v>12.220000000000001</v>
      </c>
      <c r="I203" s="215"/>
      <c r="J203" s="216">
        <f>ROUND(I203*H203,2)</f>
        <v>0</v>
      </c>
      <c r="K203" s="212" t="s">
        <v>179</v>
      </c>
      <c r="L203" s="42"/>
      <c r="M203" s="217" t="s">
        <v>19</v>
      </c>
      <c r="N203" s="218" t="s">
        <v>46</v>
      </c>
      <c r="O203" s="82"/>
      <c r="P203" s="219">
        <f>O203*H203</f>
        <v>0</v>
      </c>
      <c r="Q203" s="219">
        <v>0.0045500000000000002</v>
      </c>
      <c r="R203" s="219">
        <f>Q203*H203</f>
        <v>0.055601000000000005</v>
      </c>
      <c r="S203" s="219">
        <v>0</v>
      </c>
      <c r="T203" s="22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1" t="s">
        <v>272</v>
      </c>
      <c r="AT203" s="221" t="s">
        <v>79</v>
      </c>
      <c r="AU203" s="221" t="s">
        <v>84</v>
      </c>
      <c r="AY203" s="15" t="s">
        <v>173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5" t="s">
        <v>82</v>
      </c>
      <c r="BK203" s="222">
        <f>ROUND(I203*H203,2)</f>
        <v>0</v>
      </c>
      <c r="BL203" s="15" t="s">
        <v>272</v>
      </c>
      <c r="BM203" s="221" t="s">
        <v>1984</v>
      </c>
    </row>
    <row r="204" s="2" customFormat="1">
      <c r="A204" s="36"/>
      <c r="B204" s="37"/>
      <c r="C204" s="38"/>
      <c r="D204" s="223" t="s">
        <v>181</v>
      </c>
      <c r="E204" s="38"/>
      <c r="F204" s="224" t="s">
        <v>1413</v>
      </c>
      <c r="G204" s="38"/>
      <c r="H204" s="38"/>
      <c r="I204" s="225"/>
      <c r="J204" s="38"/>
      <c r="K204" s="38"/>
      <c r="L204" s="42"/>
      <c r="M204" s="226"/>
      <c r="N204" s="227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181</v>
      </c>
      <c r="AU204" s="15" t="s">
        <v>84</v>
      </c>
    </row>
    <row r="205" s="13" customFormat="1">
      <c r="A205" s="13"/>
      <c r="B205" s="228"/>
      <c r="C205" s="229"/>
      <c r="D205" s="230" t="s">
        <v>183</v>
      </c>
      <c r="E205" s="231" t="s">
        <v>19</v>
      </c>
      <c r="F205" s="232" t="s">
        <v>1915</v>
      </c>
      <c r="G205" s="229"/>
      <c r="H205" s="233">
        <v>12.220000000000001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183</v>
      </c>
      <c r="AU205" s="239" t="s">
        <v>84</v>
      </c>
      <c r="AV205" s="13" t="s">
        <v>84</v>
      </c>
      <c r="AW205" s="13" t="s">
        <v>36</v>
      </c>
      <c r="AX205" s="13" t="s">
        <v>75</v>
      </c>
      <c r="AY205" s="239" t="s">
        <v>173</v>
      </c>
    </row>
    <row r="206" s="2" customFormat="1" ht="44.25" customHeight="1">
      <c r="A206" s="36"/>
      <c r="B206" s="37"/>
      <c r="C206" s="210" t="s">
        <v>434</v>
      </c>
      <c r="D206" s="210" t="s">
        <v>79</v>
      </c>
      <c r="E206" s="211" t="s">
        <v>750</v>
      </c>
      <c r="F206" s="212" t="s">
        <v>751</v>
      </c>
      <c r="G206" s="213" t="s">
        <v>190</v>
      </c>
      <c r="H206" s="214">
        <v>12.859999999999999</v>
      </c>
      <c r="I206" s="215"/>
      <c r="J206" s="216">
        <f>ROUND(I206*H206,2)</f>
        <v>0</v>
      </c>
      <c r="K206" s="212" t="s">
        <v>179</v>
      </c>
      <c r="L206" s="42"/>
      <c r="M206" s="217" t="s">
        <v>19</v>
      </c>
      <c r="N206" s="218" t="s">
        <v>46</v>
      </c>
      <c r="O206" s="82"/>
      <c r="P206" s="219">
        <f>O206*H206</f>
        <v>0</v>
      </c>
      <c r="Q206" s="219">
        <v>0.0090299999999999998</v>
      </c>
      <c r="R206" s="219">
        <f>Q206*H206</f>
        <v>0.11612579999999999</v>
      </c>
      <c r="S206" s="219">
        <v>0</v>
      </c>
      <c r="T206" s="22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1" t="s">
        <v>272</v>
      </c>
      <c r="AT206" s="221" t="s">
        <v>79</v>
      </c>
      <c r="AU206" s="221" t="s">
        <v>84</v>
      </c>
      <c r="AY206" s="15" t="s">
        <v>173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5" t="s">
        <v>82</v>
      </c>
      <c r="BK206" s="222">
        <f>ROUND(I206*H206,2)</f>
        <v>0</v>
      </c>
      <c r="BL206" s="15" t="s">
        <v>272</v>
      </c>
      <c r="BM206" s="221" t="s">
        <v>1985</v>
      </c>
    </row>
    <row r="207" s="2" customFormat="1">
      <c r="A207" s="36"/>
      <c r="B207" s="37"/>
      <c r="C207" s="38"/>
      <c r="D207" s="223" t="s">
        <v>181</v>
      </c>
      <c r="E207" s="38"/>
      <c r="F207" s="224" t="s">
        <v>753</v>
      </c>
      <c r="G207" s="38"/>
      <c r="H207" s="38"/>
      <c r="I207" s="225"/>
      <c r="J207" s="38"/>
      <c r="K207" s="38"/>
      <c r="L207" s="42"/>
      <c r="M207" s="226"/>
      <c r="N207" s="227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181</v>
      </c>
      <c r="AU207" s="15" t="s">
        <v>84</v>
      </c>
    </row>
    <row r="208" s="13" customFormat="1">
      <c r="A208" s="13"/>
      <c r="B208" s="228"/>
      <c r="C208" s="229"/>
      <c r="D208" s="230" t="s">
        <v>183</v>
      </c>
      <c r="E208" s="231" t="s">
        <v>19</v>
      </c>
      <c r="F208" s="232" t="s">
        <v>1915</v>
      </c>
      <c r="G208" s="229"/>
      <c r="H208" s="233">
        <v>12.220000000000001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183</v>
      </c>
      <c r="AU208" s="239" t="s">
        <v>84</v>
      </c>
      <c r="AV208" s="13" t="s">
        <v>84</v>
      </c>
      <c r="AW208" s="13" t="s">
        <v>36</v>
      </c>
      <c r="AX208" s="13" t="s">
        <v>75</v>
      </c>
      <c r="AY208" s="239" t="s">
        <v>173</v>
      </c>
    </row>
    <row r="209" s="13" customFormat="1">
      <c r="A209" s="13"/>
      <c r="B209" s="228"/>
      <c r="C209" s="229"/>
      <c r="D209" s="230" t="s">
        <v>183</v>
      </c>
      <c r="E209" s="231" t="s">
        <v>19</v>
      </c>
      <c r="F209" s="232" t="s">
        <v>1986</v>
      </c>
      <c r="G209" s="229"/>
      <c r="H209" s="233">
        <v>0.64000000000000001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183</v>
      </c>
      <c r="AU209" s="239" t="s">
        <v>84</v>
      </c>
      <c r="AV209" s="13" t="s">
        <v>84</v>
      </c>
      <c r="AW209" s="13" t="s">
        <v>36</v>
      </c>
      <c r="AX209" s="13" t="s">
        <v>75</v>
      </c>
      <c r="AY209" s="239" t="s">
        <v>173</v>
      </c>
    </row>
    <row r="210" s="2" customFormat="1" ht="33" customHeight="1">
      <c r="A210" s="36"/>
      <c r="B210" s="37"/>
      <c r="C210" s="240" t="s">
        <v>441</v>
      </c>
      <c r="D210" s="240" t="s">
        <v>102</v>
      </c>
      <c r="E210" s="241" t="s">
        <v>1415</v>
      </c>
      <c r="F210" s="242" t="s">
        <v>1416</v>
      </c>
      <c r="G210" s="243" t="s">
        <v>190</v>
      </c>
      <c r="H210" s="244">
        <v>14.146000000000001</v>
      </c>
      <c r="I210" s="245"/>
      <c r="J210" s="246">
        <f>ROUND(I210*H210,2)</f>
        <v>0</v>
      </c>
      <c r="K210" s="242" t="s">
        <v>179</v>
      </c>
      <c r="L210" s="247"/>
      <c r="M210" s="248" t="s">
        <v>19</v>
      </c>
      <c r="N210" s="249" t="s">
        <v>46</v>
      </c>
      <c r="O210" s="82"/>
      <c r="P210" s="219">
        <f>O210*H210</f>
        <v>0</v>
      </c>
      <c r="Q210" s="219">
        <v>0.042000000000000003</v>
      </c>
      <c r="R210" s="219">
        <f>Q210*H210</f>
        <v>0.5941320000000001</v>
      </c>
      <c r="S210" s="219">
        <v>0</v>
      </c>
      <c r="T210" s="22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1" t="s">
        <v>363</v>
      </c>
      <c r="AT210" s="221" t="s">
        <v>102</v>
      </c>
      <c r="AU210" s="221" t="s">
        <v>84</v>
      </c>
      <c r="AY210" s="15" t="s">
        <v>173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5" t="s">
        <v>82</v>
      </c>
      <c r="BK210" s="222">
        <f>ROUND(I210*H210,2)</f>
        <v>0</v>
      </c>
      <c r="BL210" s="15" t="s">
        <v>272</v>
      </c>
      <c r="BM210" s="221" t="s">
        <v>1987</v>
      </c>
    </row>
    <row r="211" s="13" customFormat="1">
      <c r="A211" s="13"/>
      <c r="B211" s="228"/>
      <c r="C211" s="229"/>
      <c r="D211" s="230" t="s">
        <v>183</v>
      </c>
      <c r="E211" s="229"/>
      <c r="F211" s="232" t="s">
        <v>1988</v>
      </c>
      <c r="G211" s="229"/>
      <c r="H211" s="233">
        <v>14.146000000000001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183</v>
      </c>
      <c r="AU211" s="239" t="s">
        <v>84</v>
      </c>
      <c r="AV211" s="13" t="s">
        <v>84</v>
      </c>
      <c r="AW211" s="13" t="s">
        <v>4</v>
      </c>
      <c r="AX211" s="13" t="s">
        <v>82</v>
      </c>
      <c r="AY211" s="239" t="s">
        <v>173</v>
      </c>
    </row>
    <row r="212" s="2" customFormat="1" ht="24.15" customHeight="1">
      <c r="A212" s="36"/>
      <c r="B212" s="37"/>
      <c r="C212" s="210" t="s">
        <v>446</v>
      </c>
      <c r="D212" s="210" t="s">
        <v>79</v>
      </c>
      <c r="E212" s="211" t="s">
        <v>1419</v>
      </c>
      <c r="F212" s="212" t="s">
        <v>1420</v>
      </c>
      <c r="G212" s="213" t="s">
        <v>190</v>
      </c>
      <c r="H212" s="214">
        <v>12.859999999999999</v>
      </c>
      <c r="I212" s="215"/>
      <c r="J212" s="216">
        <f>ROUND(I212*H212,2)</f>
        <v>0</v>
      </c>
      <c r="K212" s="212" t="s">
        <v>179</v>
      </c>
      <c r="L212" s="42"/>
      <c r="M212" s="217" t="s">
        <v>19</v>
      </c>
      <c r="N212" s="218" t="s">
        <v>46</v>
      </c>
      <c r="O212" s="82"/>
      <c r="P212" s="219">
        <f>O212*H212</f>
        <v>0</v>
      </c>
      <c r="Q212" s="219">
        <v>0.0015</v>
      </c>
      <c r="R212" s="219">
        <f>Q212*H212</f>
        <v>0.019289999999999998</v>
      </c>
      <c r="S212" s="219">
        <v>0</v>
      </c>
      <c r="T212" s="22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1" t="s">
        <v>272</v>
      </c>
      <c r="AT212" s="221" t="s">
        <v>79</v>
      </c>
      <c r="AU212" s="221" t="s">
        <v>84</v>
      </c>
      <c r="AY212" s="15" t="s">
        <v>173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5" t="s">
        <v>82</v>
      </c>
      <c r="BK212" s="222">
        <f>ROUND(I212*H212,2)</f>
        <v>0</v>
      </c>
      <c r="BL212" s="15" t="s">
        <v>272</v>
      </c>
      <c r="BM212" s="221" t="s">
        <v>1989</v>
      </c>
    </row>
    <row r="213" s="2" customFormat="1">
      <c r="A213" s="36"/>
      <c r="B213" s="37"/>
      <c r="C213" s="38"/>
      <c r="D213" s="223" t="s">
        <v>181</v>
      </c>
      <c r="E213" s="38"/>
      <c r="F213" s="224" t="s">
        <v>1422</v>
      </c>
      <c r="G213" s="38"/>
      <c r="H213" s="38"/>
      <c r="I213" s="225"/>
      <c r="J213" s="38"/>
      <c r="K213" s="38"/>
      <c r="L213" s="42"/>
      <c r="M213" s="226"/>
      <c r="N213" s="227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181</v>
      </c>
      <c r="AU213" s="15" t="s">
        <v>84</v>
      </c>
    </row>
    <row r="214" s="13" customFormat="1">
      <c r="A214" s="13"/>
      <c r="B214" s="228"/>
      <c r="C214" s="229"/>
      <c r="D214" s="230" t="s">
        <v>183</v>
      </c>
      <c r="E214" s="231" t="s">
        <v>19</v>
      </c>
      <c r="F214" s="232" t="s">
        <v>1915</v>
      </c>
      <c r="G214" s="229"/>
      <c r="H214" s="233">
        <v>12.220000000000001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183</v>
      </c>
      <c r="AU214" s="239" t="s">
        <v>84</v>
      </c>
      <c r="AV214" s="13" t="s">
        <v>84</v>
      </c>
      <c r="AW214" s="13" t="s">
        <v>36</v>
      </c>
      <c r="AX214" s="13" t="s">
        <v>75</v>
      </c>
      <c r="AY214" s="239" t="s">
        <v>173</v>
      </c>
    </row>
    <row r="215" s="13" customFormat="1">
      <c r="A215" s="13"/>
      <c r="B215" s="228"/>
      <c r="C215" s="229"/>
      <c r="D215" s="230" t="s">
        <v>183</v>
      </c>
      <c r="E215" s="231" t="s">
        <v>19</v>
      </c>
      <c r="F215" s="232" t="s">
        <v>1990</v>
      </c>
      <c r="G215" s="229"/>
      <c r="H215" s="233">
        <v>0.64000000000000001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183</v>
      </c>
      <c r="AU215" s="239" t="s">
        <v>84</v>
      </c>
      <c r="AV215" s="13" t="s">
        <v>84</v>
      </c>
      <c r="AW215" s="13" t="s">
        <v>36</v>
      </c>
      <c r="AX215" s="13" t="s">
        <v>75</v>
      </c>
      <c r="AY215" s="239" t="s">
        <v>173</v>
      </c>
    </row>
    <row r="216" s="2" customFormat="1" ht="49.05" customHeight="1">
      <c r="A216" s="36"/>
      <c r="B216" s="37"/>
      <c r="C216" s="210" t="s">
        <v>451</v>
      </c>
      <c r="D216" s="210" t="s">
        <v>79</v>
      </c>
      <c r="E216" s="211" t="s">
        <v>1991</v>
      </c>
      <c r="F216" s="212" t="s">
        <v>1992</v>
      </c>
      <c r="G216" s="213" t="s">
        <v>248</v>
      </c>
      <c r="H216" s="214">
        <v>0.78900000000000003</v>
      </c>
      <c r="I216" s="215"/>
      <c r="J216" s="216">
        <f>ROUND(I216*H216,2)</f>
        <v>0</v>
      </c>
      <c r="K216" s="212" t="s">
        <v>179</v>
      </c>
      <c r="L216" s="42"/>
      <c r="M216" s="217" t="s">
        <v>19</v>
      </c>
      <c r="N216" s="218" t="s">
        <v>46</v>
      </c>
      <c r="O216" s="82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1" t="s">
        <v>272</v>
      </c>
      <c r="AT216" s="221" t="s">
        <v>79</v>
      </c>
      <c r="AU216" s="221" t="s">
        <v>84</v>
      </c>
      <c r="AY216" s="15" t="s">
        <v>173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5" t="s">
        <v>82</v>
      </c>
      <c r="BK216" s="222">
        <f>ROUND(I216*H216,2)</f>
        <v>0</v>
      </c>
      <c r="BL216" s="15" t="s">
        <v>272</v>
      </c>
      <c r="BM216" s="221" t="s">
        <v>1993</v>
      </c>
    </row>
    <row r="217" s="2" customFormat="1">
      <c r="A217" s="36"/>
      <c r="B217" s="37"/>
      <c r="C217" s="38"/>
      <c r="D217" s="223" t="s">
        <v>181</v>
      </c>
      <c r="E217" s="38"/>
      <c r="F217" s="224" t="s">
        <v>1994</v>
      </c>
      <c r="G217" s="38"/>
      <c r="H217" s="38"/>
      <c r="I217" s="225"/>
      <c r="J217" s="38"/>
      <c r="K217" s="38"/>
      <c r="L217" s="42"/>
      <c r="M217" s="226"/>
      <c r="N217" s="227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181</v>
      </c>
      <c r="AU217" s="15" t="s">
        <v>84</v>
      </c>
    </row>
    <row r="218" s="12" customFormat="1" ht="22.8" customHeight="1">
      <c r="A218" s="12"/>
      <c r="B218" s="194"/>
      <c r="C218" s="195"/>
      <c r="D218" s="196" t="s">
        <v>74</v>
      </c>
      <c r="E218" s="208" t="s">
        <v>818</v>
      </c>
      <c r="F218" s="208" t="s">
        <v>819</v>
      </c>
      <c r="G218" s="195"/>
      <c r="H218" s="195"/>
      <c r="I218" s="198"/>
      <c r="J218" s="209">
        <f>BK218</f>
        <v>0</v>
      </c>
      <c r="K218" s="195"/>
      <c r="L218" s="200"/>
      <c r="M218" s="201"/>
      <c r="N218" s="202"/>
      <c r="O218" s="202"/>
      <c r="P218" s="203">
        <f>SUM(P219:P248)</f>
        <v>0</v>
      </c>
      <c r="Q218" s="202"/>
      <c r="R218" s="203">
        <f>SUM(R219:R248)</f>
        <v>0.90240403999999996</v>
      </c>
      <c r="S218" s="202"/>
      <c r="T218" s="204">
        <f>SUM(T219:T248)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5" t="s">
        <v>84</v>
      </c>
      <c r="AT218" s="206" t="s">
        <v>74</v>
      </c>
      <c r="AU218" s="206" t="s">
        <v>82</v>
      </c>
      <c r="AY218" s="205" t="s">
        <v>173</v>
      </c>
      <c r="BK218" s="207">
        <f>SUM(BK219:BK248)</f>
        <v>0</v>
      </c>
    </row>
    <row r="219" s="2" customFormat="1" ht="24.15" customHeight="1">
      <c r="A219" s="36"/>
      <c r="B219" s="37"/>
      <c r="C219" s="210" t="s">
        <v>456</v>
      </c>
      <c r="D219" s="210" t="s">
        <v>79</v>
      </c>
      <c r="E219" s="211" t="s">
        <v>821</v>
      </c>
      <c r="F219" s="212" t="s">
        <v>822</v>
      </c>
      <c r="G219" s="213" t="s">
        <v>190</v>
      </c>
      <c r="H219" s="214">
        <v>45.542999999999999</v>
      </c>
      <c r="I219" s="215"/>
      <c r="J219" s="216">
        <f>ROUND(I219*H219,2)</f>
        <v>0</v>
      </c>
      <c r="K219" s="212" t="s">
        <v>179</v>
      </c>
      <c r="L219" s="42"/>
      <c r="M219" s="217" t="s">
        <v>19</v>
      </c>
      <c r="N219" s="218" t="s">
        <v>46</v>
      </c>
      <c r="O219" s="82"/>
      <c r="P219" s="219">
        <f>O219*H219</f>
        <v>0</v>
      </c>
      <c r="Q219" s="219">
        <v>0.00029999999999999997</v>
      </c>
      <c r="R219" s="219">
        <f>Q219*H219</f>
        <v>0.013662899999999999</v>
      </c>
      <c r="S219" s="219">
        <v>0</v>
      </c>
      <c r="T219" s="22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1" t="s">
        <v>272</v>
      </c>
      <c r="AT219" s="221" t="s">
        <v>79</v>
      </c>
      <c r="AU219" s="221" t="s">
        <v>84</v>
      </c>
      <c r="AY219" s="15" t="s">
        <v>173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5" t="s">
        <v>82</v>
      </c>
      <c r="BK219" s="222">
        <f>ROUND(I219*H219,2)</f>
        <v>0</v>
      </c>
      <c r="BL219" s="15" t="s">
        <v>272</v>
      </c>
      <c r="BM219" s="221" t="s">
        <v>1995</v>
      </c>
    </row>
    <row r="220" s="2" customFormat="1">
      <c r="A220" s="36"/>
      <c r="B220" s="37"/>
      <c r="C220" s="38"/>
      <c r="D220" s="223" t="s">
        <v>181</v>
      </c>
      <c r="E220" s="38"/>
      <c r="F220" s="224" t="s">
        <v>824</v>
      </c>
      <c r="G220" s="38"/>
      <c r="H220" s="38"/>
      <c r="I220" s="225"/>
      <c r="J220" s="38"/>
      <c r="K220" s="38"/>
      <c r="L220" s="42"/>
      <c r="M220" s="226"/>
      <c r="N220" s="227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181</v>
      </c>
      <c r="AU220" s="15" t="s">
        <v>84</v>
      </c>
    </row>
    <row r="221" s="13" customFormat="1">
      <c r="A221" s="13"/>
      <c r="B221" s="228"/>
      <c r="C221" s="229"/>
      <c r="D221" s="230" t="s">
        <v>183</v>
      </c>
      <c r="E221" s="231" t="s">
        <v>19</v>
      </c>
      <c r="F221" s="232" t="s">
        <v>1928</v>
      </c>
      <c r="G221" s="229"/>
      <c r="H221" s="233">
        <v>34.686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183</v>
      </c>
      <c r="AU221" s="239" t="s">
        <v>84</v>
      </c>
      <c r="AV221" s="13" t="s">
        <v>84</v>
      </c>
      <c r="AW221" s="13" t="s">
        <v>36</v>
      </c>
      <c r="AX221" s="13" t="s">
        <v>75</v>
      </c>
      <c r="AY221" s="239" t="s">
        <v>173</v>
      </c>
    </row>
    <row r="222" s="13" customFormat="1">
      <c r="A222" s="13"/>
      <c r="B222" s="228"/>
      <c r="C222" s="229"/>
      <c r="D222" s="230" t="s">
        <v>183</v>
      </c>
      <c r="E222" s="231" t="s">
        <v>19</v>
      </c>
      <c r="F222" s="232" t="s">
        <v>1929</v>
      </c>
      <c r="G222" s="229"/>
      <c r="H222" s="233">
        <v>10.856999999999999</v>
      </c>
      <c r="I222" s="234"/>
      <c r="J222" s="229"/>
      <c r="K222" s="229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183</v>
      </c>
      <c r="AU222" s="239" t="s">
        <v>84</v>
      </c>
      <c r="AV222" s="13" t="s">
        <v>84</v>
      </c>
      <c r="AW222" s="13" t="s">
        <v>36</v>
      </c>
      <c r="AX222" s="13" t="s">
        <v>75</v>
      </c>
      <c r="AY222" s="239" t="s">
        <v>173</v>
      </c>
    </row>
    <row r="223" s="2" customFormat="1" ht="24.15" customHeight="1">
      <c r="A223" s="36"/>
      <c r="B223" s="37"/>
      <c r="C223" s="210" t="s">
        <v>461</v>
      </c>
      <c r="D223" s="210" t="s">
        <v>79</v>
      </c>
      <c r="E223" s="211" t="s">
        <v>1434</v>
      </c>
      <c r="F223" s="212" t="s">
        <v>1435</v>
      </c>
      <c r="G223" s="213" t="s">
        <v>190</v>
      </c>
      <c r="H223" s="214">
        <v>3.8759999999999999</v>
      </c>
      <c r="I223" s="215"/>
      <c r="J223" s="216">
        <f>ROUND(I223*H223,2)</f>
        <v>0</v>
      </c>
      <c r="K223" s="212" t="s">
        <v>179</v>
      </c>
      <c r="L223" s="42"/>
      <c r="M223" s="217" t="s">
        <v>19</v>
      </c>
      <c r="N223" s="218" t="s">
        <v>46</v>
      </c>
      <c r="O223" s="82"/>
      <c r="P223" s="219">
        <f>O223*H223</f>
        <v>0</v>
      </c>
      <c r="Q223" s="219">
        <v>0.0015</v>
      </c>
      <c r="R223" s="219">
        <f>Q223*H223</f>
        <v>0.0058139999999999997</v>
      </c>
      <c r="S223" s="219">
        <v>0</v>
      </c>
      <c r="T223" s="22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1" t="s">
        <v>272</v>
      </c>
      <c r="AT223" s="221" t="s">
        <v>79</v>
      </c>
      <c r="AU223" s="221" t="s">
        <v>84</v>
      </c>
      <c r="AY223" s="15" t="s">
        <v>173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5" t="s">
        <v>82</v>
      </c>
      <c r="BK223" s="222">
        <f>ROUND(I223*H223,2)</f>
        <v>0</v>
      </c>
      <c r="BL223" s="15" t="s">
        <v>272</v>
      </c>
      <c r="BM223" s="221" t="s">
        <v>1996</v>
      </c>
    </row>
    <row r="224" s="2" customFormat="1">
      <c r="A224" s="36"/>
      <c r="B224" s="37"/>
      <c r="C224" s="38"/>
      <c r="D224" s="223" t="s">
        <v>181</v>
      </c>
      <c r="E224" s="38"/>
      <c r="F224" s="224" t="s">
        <v>1437</v>
      </c>
      <c r="G224" s="38"/>
      <c r="H224" s="38"/>
      <c r="I224" s="225"/>
      <c r="J224" s="38"/>
      <c r="K224" s="38"/>
      <c r="L224" s="42"/>
      <c r="M224" s="226"/>
      <c r="N224" s="227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181</v>
      </c>
      <c r="AU224" s="15" t="s">
        <v>84</v>
      </c>
    </row>
    <row r="225" s="13" customFormat="1">
      <c r="A225" s="13"/>
      <c r="B225" s="228"/>
      <c r="C225" s="229"/>
      <c r="D225" s="230" t="s">
        <v>183</v>
      </c>
      <c r="E225" s="231" t="s">
        <v>19</v>
      </c>
      <c r="F225" s="232" t="s">
        <v>1997</v>
      </c>
      <c r="G225" s="229"/>
      <c r="H225" s="233">
        <v>2.952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183</v>
      </c>
      <c r="AU225" s="239" t="s">
        <v>84</v>
      </c>
      <c r="AV225" s="13" t="s">
        <v>84</v>
      </c>
      <c r="AW225" s="13" t="s">
        <v>36</v>
      </c>
      <c r="AX225" s="13" t="s">
        <v>75</v>
      </c>
      <c r="AY225" s="239" t="s">
        <v>173</v>
      </c>
    </row>
    <row r="226" s="13" customFormat="1">
      <c r="A226" s="13"/>
      <c r="B226" s="228"/>
      <c r="C226" s="229"/>
      <c r="D226" s="230" t="s">
        <v>183</v>
      </c>
      <c r="E226" s="231" t="s">
        <v>19</v>
      </c>
      <c r="F226" s="232" t="s">
        <v>1998</v>
      </c>
      <c r="G226" s="229"/>
      <c r="H226" s="233">
        <v>0.92400000000000004</v>
      </c>
      <c r="I226" s="234"/>
      <c r="J226" s="229"/>
      <c r="K226" s="229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183</v>
      </c>
      <c r="AU226" s="239" t="s">
        <v>84</v>
      </c>
      <c r="AV226" s="13" t="s">
        <v>84</v>
      </c>
      <c r="AW226" s="13" t="s">
        <v>36</v>
      </c>
      <c r="AX226" s="13" t="s">
        <v>75</v>
      </c>
      <c r="AY226" s="239" t="s">
        <v>173</v>
      </c>
    </row>
    <row r="227" s="2" customFormat="1" ht="24.15" customHeight="1">
      <c r="A227" s="36"/>
      <c r="B227" s="37"/>
      <c r="C227" s="210" t="s">
        <v>466</v>
      </c>
      <c r="D227" s="210" t="s">
        <v>79</v>
      </c>
      <c r="E227" s="211" t="s">
        <v>1441</v>
      </c>
      <c r="F227" s="212" t="s">
        <v>1442</v>
      </c>
      <c r="G227" s="213" t="s">
        <v>232</v>
      </c>
      <c r="H227" s="214">
        <v>19.379999999999999</v>
      </c>
      <c r="I227" s="215"/>
      <c r="J227" s="216">
        <f>ROUND(I227*H227,2)</f>
        <v>0</v>
      </c>
      <c r="K227" s="212" t="s">
        <v>179</v>
      </c>
      <c r="L227" s="42"/>
      <c r="M227" s="217" t="s">
        <v>19</v>
      </c>
      <c r="N227" s="218" t="s">
        <v>46</v>
      </c>
      <c r="O227" s="82"/>
      <c r="P227" s="219">
        <f>O227*H227</f>
        <v>0</v>
      </c>
      <c r="Q227" s="219">
        <v>0.00032000000000000003</v>
      </c>
      <c r="R227" s="219">
        <f>Q227*H227</f>
        <v>0.0062015999999999998</v>
      </c>
      <c r="S227" s="219">
        <v>0</v>
      </c>
      <c r="T227" s="22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1" t="s">
        <v>272</v>
      </c>
      <c r="AT227" s="221" t="s">
        <v>79</v>
      </c>
      <c r="AU227" s="221" t="s">
        <v>84</v>
      </c>
      <c r="AY227" s="15" t="s">
        <v>173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5" t="s">
        <v>82</v>
      </c>
      <c r="BK227" s="222">
        <f>ROUND(I227*H227,2)</f>
        <v>0</v>
      </c>
      <c r="BL227" s="15" t="s">
        <v>272</v>
      </c>
      <c r="BM227" s="221" t="s">
        <v>1999</v>
      </c>
    </row>
    <row r="228" s="2" customFormat="1">
      <c r="A228" s="36"/>
      <c r="B228" s="37"/>
      <c r="C228" s="38"/>
      <c r="D228" s="223" t="s">
        <v>181</v>
      </c>
      <c r="E228" s="38"/>
      <c r="F228" s="224" t="s">
        <v>1444</v>
      </c>
      <c r="G228" s="38"/>
      <c r="H228" s="38"/>
      <c r="I228" s="225"/>
      <c r="J228" s="38"/>
      <c r="K228" s="38"/>
      <c r="L228" s="42"/>
      <c r="M228" s="226"/>
      <c r="N228" s="227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181</v>
      </c>
      <c r="AU228" s="15" t="s">
        <v>84</v>
      </c>
    </row>
    <row r="229" s="13" customFormat="1">
      <c r="A229" s="13"/>
      <c r="B229" s="228"/>
      <c r="C229" s="229"/>
      <c r="D229" s="230" t="s">
        <v>183</v>
      </c>
      <c r="E229" s="231" t="s">
        <v>19</v>
      </c>
      <c r="F229" s="232" t="s">
        <v>1661</v>
      </c>
      <c r="G229" s="229"/>
      <c r="H229" s="233">
        <v>14.76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183</v>
      </c>
      <c r="AU229" s="239" t="s">
        <v>84</v>
      </c>
      <c r="AV229" s="13" t="s">
        <v>84</v>
      </c>
      <c r="AW229" s="13" t="s">
        <v>36</v>
      </c>
      <c r="AX229" s="13" t="s">
        <v>75</v>
      </c>
      <c r="AY229" s="239" t="s">
        <v>173</v>
      </c>
    </row>
    <row r="230" s="13" customFormat="1">
      <c r="A230" s="13"/>
      <c r="B230" s="228"/>
      <c r="C230" s="229"/>
      <c r="D230" s="230" t="s">
        <v>183</v>
      </c>
      <c r="E230" s="231" t="s">
        <v>19</v>
      </c>
      <c r="F230" s="232" t="s">
        <v>1662</v>
      </c>
      <c r="G230" s="229"/>
      <c r="H230" s="233">
        <v>4.6200000000000001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183</v>
      </c>
      <c r="AU230" s="239" t="s">
        <v>84</v>
      </c>
      <c r="AV230" s="13" t="s">
        <v>84</v>
      </c>
      <c r="AW230" s="13" t="s">
        <v>36</v>
      </c>
      <c r="AX230" s="13" t="s">
        <v>75</v>
      </c>
      <c r="AY230" s="239" t="s">
        <v>173</v>
      </c>
    </row>
    <row r="231" s="2" customFormat="1" ht="44.25" customHeight="1">
      <c r="A231" s="36"/>
      <c r="B231" s="37"/>
      <c r="C231" s="210" t="s">
        <v>473</v>
      </c>
      <c r="D231" s="210" t="s">
        <v>79</v>
      </c>
      <c r="E231" s="211" t="s">
        <v>827</v>
      </c>
      <c r="F231" s="212" t="s">
        <v>828</v>
      </c>
      <c r="G231" s="213" t="s">
        <v>190</v>
      </c>
      <c r="H231" s="214">
        <v>45.542999999999999</v>
      </c>
      <c r="I231" s="215"/>
      <c r="J231" s="216">
        <f>ROUND(I231*H231,2)</f>
        <v>0</v>
      </c>
      <c r="K231" s="212" t="s">
        <v>179</v>
      </c>
      <c r="L231" s="42"/>
      <c r="M231" s="217" t="s">
        <v>19</v>
      </c>
      <c r="N231" s="218" t="s">
        <v>46</v>
      </c>
      <c r="O231" s="82"/>
      <c r="P231" s="219">
        <f>O231*H231</f>
        <v>0</v>
      </c>
      <c r="Q231" s="219">
        <v>0.0053</v>
      </c>
      <c r="R231" s="219">
        <f>Q231*H231</f>
        <v>0.24137790000000001</v>
      </c>
      <c r="S231" s="219">
        <v>0</v>
      </c>
      <c r="T231" s="22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1" t="s">
        <v>272</v>
      </c>
      <c r="AT231" s="221" t="s">
        <v>79</v>
      </c>
      <c r="AU231" s="221" t="s">
        <v>84</v>
      </c>
      <c r="AY231" s="15" t="s">
        <v>173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5" t="s">
        <v>82</v>
      </c>
      <c r="BK231" s="222">
        <f>ROUND(I231*H231,2)</f>
        <v>0</v>
      </c>
      <c r="BL231" s="15" t="s">
        <v>272</v>
      </c>
      <c r="BM231" s="221" t="s">
        <v>2000</v>
      </c>
    </row>
    <row r="232" s="2" customFormat="1">
      <c r="A232" s="36"/>
      <c r="B232" s="37"/>
      <c r="C232" s="38"/>
      <c r="D232" s="223" t="s">
        <v>181</v>
      </c>
      <c r="E232" s="38"/>
      <c r="F232" s="224" t="s">
        <v>830</v>
      </c>
      <c r="G232" s="38"/>
      <c r="H232" s="38"/>
      <c r="I232" s="225"/>
      <c r="J232" s="38"/>
      <c r="K232" s="38"/>
      <c r="L232" s="42"/>
      <c r="M232" s="226"/>
      <c r="N232" s="227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181</v>
      </c>
      <c r="AU232" s="15" t="s">
        <v>84</v>
      </c>
    </row>
    <row r="233" s="13" customFormat="1">
      <c r="A233" s="13"/>
      <c r="B233" s="228"/>
      <c r="C233" s="229"/>
      <c r="D233" s="230" t="s">
        <v>183</v>
      </c>
      <c r="E233" s="231" t="s">
        <v>19</v>
      </c>
      <c r="F233" s="232" t="s">
        <v>1928</v>
      </c>
      <c r="G233" s="229"/>
      <c r="H233" s="233">
        <v>34.686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183</v>
      </c>
      <c r="AU233" s="239" t="s">
        <v>84</v>
      </c>
      <c r="AV233" s="13" t="s">
        <v>84</v>
      </c>
      <c r="AW233" s="13" t="s">
        <v>36</v>
      </c>
      <c r="AX233" s="13" t="s">
        <v>75</v>
      </c>
      <c r="AY233" s="239" t="s">
        <v>173</v>
      </c>
    </row>
    <row r="234" s="13" customFormat="1">
      <c r="A234" s="13"/>
      <c r="B234" s="228"/>
      <c r="C234" s="229"/>
      <c r="D234" s="230" t="s">
        <v>183</v>
      </c>
      <c r="E234" s="231" t="s">
        <v>19</v>
      </c>
      <c r="F234" s="232" t="s">
        <v>1929</v>
      </c>
      <c r="G234" s="229"/>
      <c r="H234" s="233">
        <v>10.856999999999999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183</v>
      </c>
      <c r="AU234" s="239" t="s">
        <v>84</v>
      </c>
      <c r="AV234" s="13" t="s">
        <v>84</v>
      </c>
      <c r="AW234" s="13" t="s">
        <v>36</v>
      </c>
      <c r="AX234" s="13" t="s">
        <v>75</v>
      </c>
      <c r="AY234" s="239" t="s">
        <v>173</v>
      </c>
    </row>
    <row r="235" s="2" customFormat="1" ht="24.15" customHeight="1">
      <c r="A235" s="36"/>
      <c r="B235" s="37"/>
      <c r="C235" s="240" t="s">
        <v>481</v>
      </c>
      <c r="D235" s="240" t="s">
        <v>102</v>
      </c>
      <c r="E235" s="241" t="s">
        <v>832</v>
      </c>
      <c r="F235" s="242" t="s">
        <v>833</v>
      </c>
      <c r="G235" s="243" t="s">
        <v>190</v>
      </c>
      <c r="H235" s="244">
        <v>50.097000000000001</v>
      </c>
      <c r="I235" s="245"/>
      <c r="J235" s="246">
        <f>ROUND(I235*H235,2)</f>
        <v>0</v>
      </c>
      <c r="K235" s="242" t="s">
        <v>179</v>
      </c>
      <c r="L235" s="247"/>
      <c r="M235" s="248" t="s">
        <v>19</v>
      </c>
      <c r="N235" s="249" t="s">
        <v>46</v>
      </c>
      <c r="O235" s="82"/>
      <c r="P235" s="219">
        <f>O235*H235</f>
        <v>0</v>
      </c>
      <c r="Q235" s="219">
        <v>0.012319999999999999</v>
      </c>
      <c r="R235" s="219">
        <f>Q235*H235</f>
        <v>0.61719504000000003</v>
      </c>
      <c r="S235" s="219">
        <v>0</v>
      </c>
      <c r="T235" s="22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1" t="s">
        <v>363</v>
      </c>
      <c r="AT235" s="221" t="s">
        <v>102</v>
      </c>
      <c r="AU235" s="221" t="s">
        <v>84</v>
      </c>
      <c r="AY235" s="15" t="s">
        <v>173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5" t="s">
        <v>82</v>
      </c>
      <c r="BK235" s="222">
        <f>ROUND(I235*H235,2)</f>
        <v>0</v>
      </c>
      <c r="BL235" s="15" t="s">
        <v>272</v>
      </c>
      <c r="BM235" s="221" t="s">
        <v>2001</v>
      </c>
    </row>
    <row r="236" s="13" customFormat="1">
      <c r="A236" s="13"/>
      <c r="B236" s="228"/>
      <c r="C236" s="229"/>
      <c r="D236" s="230" t="s">
        <v>183</v>
      </c>
      <c r="E236" s="229"/>
      <c r="F236" s="232" t="s">
        <v>2002</v>
      </c>
      <c r="G236" s="229"/>
      <c r="H236" s="233">
        <v>50.097000000000001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183</v>
      </c>
      <c r="AU236" s="239" t="s">
        <v>84</v>
      </c>
      <c r="AV236" s="13" t="s">
        <v>84</v>
      </c>
      <c r="AW236" s="13" t="s">
        <v>4</v>
      </c>
      <c r="AX236" s="13" t="s">
        <v>82</v>
      </c>
      <c r="AY236" s="239" t="s">
        <v>173</v>
      </c>
    </row>
    <row r="237" s="2" customFormat="1" ht="24.15" customHeight="1">
      <c r="A237" s="36"/>
      <c r="B237" s="37"/>
      <c r="C237" s="210" t="s">
        <v>490</v>
      </c>
      <c r="D237" s="210" t="s">
        <v>79</v>
      </c>
      <c r="E237" s="211" t="s">
        <v>1451</v>
      </c>
      <c r="F237" s="212" t="s">
        <v>1452</v>
      </c>
      <c r="G237" s="213" t="s">
        <v>190</v>
      </c>
      <c r="H237" s="214">
        <v>1.6000000000000001</v>
      </c>
      <c r="I237" s="215"/>
      <c r="J237" s="216">
        <f>ROUND(I237*H237,2)</f>
        <v>0</v>
      </c>
      <c r="K237" s="212" t="s">
        <v>179</v>
      </c>
      <c r="L237" s="42"/>
      <c r="M237" s="217" t="s">
        <v>19</v>
      </c>
      <c r="N237" s="218" t="s">
        <v>46</v>
      </c>
      <c r="O237" s="82"/>
      <c r="P237" s="219">
        <f>O237*H237</f>
        <v>0</v>
      </c>
      <c r="Q237" s="219">
        <v>0.00063000000000000003</v>
      </c>
      <c r="R237" s="219">
        <f>Q237*H237</f>
        <v>0.001008</v>
      </c>
      <c r="S237" s="219">
        <v>0</v>
      </c>
      <c r="T237" s="22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1" t="s">
        <v>272</v>
      </c>
      <c r="AT237" s="221" t="s">
        <v>79</v>
      </c>
      <c r="AU237" s="221" t="s">
        <v>84</v>
      </c>
      <c r="AY237" s="15" t="s">
        <v>173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5" t="s">
        <v>82</v>
      </c>
      <c r="BK237" s="222">
        <f>ROUND(I237*H237,2)</f>
        <v>0</v>
      </c>
      <c r="BL237" s="15" t="s">
        <v>272</v>
      </c>
      <c r="BM237" s="221" t="s">
        <v>2003</v>
      </c>
    </row>
    <row r="238" s="2" customFormat="1">
      <c r="A238" s="36"/>
      <c r="B238" s="37"/>
      <c r="C238" s="38"/>
      <c r="D238" s="223" t="s">
        <v>181</v>
      </c>
      <c r="E238" s="38"/>
      <c r="F238" s="224" t="s">
        <v>1454</v>
      </c>
      <c r="G238" s="38"/>
      <c r="H238" s="38"/>
      <c r="I238" s="225"/>
      <c r="J238" s="38"/>
      <c r="K238" s="38"/>
      <c r="L238" s="42"/>
      <c r="M238" s="226"/>
      <c r="N238" s="227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181</v>
      </c>
      <c r="AU238" s="15" t="s">
        <v>84</v>
      </c>
    </row>
    <row r="239" s="13" customFormat="1">
      <c r="A239" s="13"/>
      <c r="B239" s="228"/>
      <c r="C239" s="229"/>
      <c r="D239" s="230" t="s">
        <v>183</v>
      </c>
      <c r="E239" s="231" t="s">
        <v>19</v>
      </c>
      <c r="F239" s="232" t="s">
        <v>2004</v>
      </c>
      <c r="G239" s="229"/>
      <c r="H239" s="233">
        <v>1.6000000000000001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183</v>
      </c>
      <c r="AU239" s="239" t="s">
        <v>84</v>
      </c>
      <c r="AV239" s="13" t="s">
        <v>84</v>
      </c>
      <c r="AW239" s="13" t="s">
        <v>36</v>
      </c>
      <c r="AX239" s="13" t="s">
        <v>75</v>
      </c>
      <c r="AY239" s="239" t="s">
        <v>173</v>
      </c>
    </row>
    <row r="240" s="2" customFormat="1" ht="24.15" customHeight="1">
      <c r="A240" s="36"/>
      <c r="B240" s="37"/>
      <c r="C240" s="240" t="s">
        <v>495</v>
      </c>
      <c r="D240" s="240" t="s">
        <v>102</v>
      </c>
      <c r="E240" s="241" t="s">
        <v>1457</v>
      </c>
      <c r="F240" s="242" t="s">
        <v>1458</v>
      </c>
      <c r="G240" s="243" t="s">
        <v>190</v>
      </c>
      <c r="H240" s="244">
        <v>1.76</v>
      </c>
      <c r="I240" s="245"/>
      <c r="J240" s="246">
        <f>ROUND(I240*H240,2)</f>
        <v>0</v>
      </c>
      <c r="K240" s="242" t="s">
        <v>179</v>
      </c>
      <c r="L240" s="247"/>
      <c r="M240" s="248" t="s">
        <v>19</v>
      </c>
      <c r="N240" s="249" t="s">
        <v>46</v>
      </c>
      <c r="O240" s="82"/>
      <c r="P240" s="219">
        <f>O240*H240</f>
        <v>0</v>
      </c>
      <c r="Q240" s="219">
        <v>0.0074999999999999997</v>
      </c>
      <c r="R240" s="219">
        <f>Q240*H240</f>
        <v>0.0132</v>
      </c>
      <c r="S240" s="219">
        <v>0</v>
      </c>
      <c r="T240" s="22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1" t="s">
        <v>363</v>
      </c>
      <c r="AT240" s="221" t="s">
        <v>102</v>
      </c>
      <c r="AU240" s="221" t="s">
        <v>84</v>
      </c>
      <c r="AY240" s="15" t="s">
        <v>173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5" t="s">
        <v>82</v>
      </c>
      <c r="BK240" s="222">
        <f>ROUND(I240*H240,2)</f>
        <v>0</v>
      </c>
      <c r="BL240" s="15" t="s">
        <v>272</v>
      </c>
      <c r="BM240" s="221" t="s">
        <v>2005</v>
      </c>
    </row>
    <row r="241" s="13" customFormat="1">
      <c r="A241" s="13"/>
      <c r="B241" s="228"/>
      <c r="C241" s="229"/>
      <c r="D241" s="230" t="s">
        <v>183</v>
      </c>
      <c r="E241" s="229"/>
      <c r="F241" s="232" t="s">
        <v>2006</v>
      </c>
      <c r="G241" s="229"/>
      <c r="H241" s="233">
        <v>1.76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183</v>
      </c>
      <c r="AU241" s="239" t="s">
        <v>84</v>
      </c>
      <c r="AV241" s="13" t="s">
        <v>84</v>
      </c>
      <c r="AW241" s="13" t="s">
        <v>4</v>
      </c>
      <c r="AX241" s="13" t="s">
        <v>82</v>
      </c>
      <c r="AY241" s="239" t="s">
        <v>173</v>
      </c>
    </row>
    <row r="242" s="2" customFormat="1" ht="33" customHeight="1">
      <c r="A242" s="36"/>
      <c r="B242" s="37"/>
      <c r="C242" s="210" t="s">
        <v>500</v>
      </c>
      <c r="D242" s="210" t="s">
        <v>79</v>
      </c>
      <c r="E242" s="211" t="s">
        <v>837</v>
      </c>
      <c r="F242" s="212" t="s">
        <v>838</v>
      </c>
      <c r="G242" s="213" t="s">
        <v>232</v>
      </c>
      <c r="H242" s="214">
        <v>12.1</v>
      </c>
      <c r="I242" s="215"/>
      <c r="J242" s="216">
        <f>ROUND(I242*H242,2)</f>
        <v>0</v>
      </c>
      <c r="K242" s="212" t="s">
        <v>179</v>
      </c>
      <c r="L242" s="42"/>
      <c r="M242" s="217" t="s">
        <v>19</v>
      </c>
      <c r="N242" s="218" t="s">
        <v>46</v>
      </c>
      <c r="O242" s="82"/>
      <c r="P242" s="219">
        <f>O242*H242</f>
        <v>0</v>
      </c>
      <c r="Q242" s="219">
        <v>0.00020000000000000001</v>
      </c>
      <c r="R242" s="219">
        <f>Q242*H242</f>
        <v>0.0024199999999999998</v>
      </c>
      <c r="S242" s="219">
        <v>0</v>
      </c>
      <c r="T242" s="22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1" t="s">
        <v>272</v>
      </c>
      <c r="AT242" s="221" t="s">
        <v>79</v>
      </c>
      <c r="AU242" s="221" t="s">
        <v>84</v>
      </c>
      <c r="AY242" s="15" t="s">
        <v>173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5" t="s">
        <v>82</v>
      </c>
      <c r="BK242" s="222">
        <f>ROUND(I242*H242,2)</f>
        <v>0</v>
      </c>
      <c r="BL242" s="15" t="s">
        <v>272</v>
      </c>
      <c r="BM242" s="221" t="s">
        <v>2007</v>
      </c>
    </row>
    <row r="243" s="2" customFormat="1">
      <c r="A243" s="36"/>
      <c r="B243" s="37"/>
      <c r="C243" s="38"/>
      <c r="D243" s="223" t="s">
        <v>181</v>
      </c>
      <c r="E243" s="38"/>
      <c r="F243" s="224" t="s">
        <v>840</v>
      </c>
      <c r="G243" s="38"/>
      <c r="H243" s="38"/>
      <c r="I243" s="225"/>
      <c r="J243" s="38"/>
      <c r="K243" s="38"/>
      <c r="L243" s="42"/>
      <c r="M243" s="226"/>
      <c r="N243" s="227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181</v>
      </c>
      <c r="AU243" s="15" t="s">
        <v>84</v>
      </c>
    </row>
    <row r="244" s="13" customFormat="1">
      <c r="A244" s="13"/>
      <c r="B244" s="228"/>
      <c r="C244" s="229"/>
      <c r="D244" s="230" t="s">
        <v>183</v>
      </c>
      <c r="E244" s="231" t="s">
        <v>19</v>
      </c>
      <c r="F244" s="232" t="s">
        <v>2008</v>
      </c>
      <c r="G244" s="229"/>
      <c r="H244" s="233">
        <v>12.1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183</v>
      </c>
      <c r="AU244" s="239" t="s">
        <v>84</v>
      </c>
      <c r="AV244" s="13" t="s">
        <v>84</v>
      </c>
      <c r="AW244" s="13" t="s">
        <v>36</v>
      </c>
      <c r="AX244" s="13" t="s">
        <v>82</v>
      </c>
      <c r="AY244" s="239" t="s">
        <v>173</v>
      </c>
    </row>
    <row r="245" s="2" customFormat="1" ht="16.5" customHeight="1">
      <c r="A245" s="36"/>
      <c r="B245" s="37"/>
      <c r="C245" s="240" t="s">
        <v>505</v>
      </c>
      <c r="D245" s="240" t="s">
        <v>102</v>
      </c>
      <c r="E245" s="241" t="s">
        <v>1467</v>
      </c>
      <c r="F245" s="242" t="s">
        <v>1468</v>
      </c>
      <c r="G245" s="243" t="s">
        <v>232</v>
      </c>
      <c r="H245" s="244">
        <v>12.705</v>
      </c>
      <c r="I245" s="245"/>
      <c r="J245" s="246">
        <f>ROUND(I245*H245,2)</f>
        <v>0</v>
      </c>
      <c r="K245" s="242" t="s">
        <v>179</v>
      </c>
      <c r="L245" s="247"/>
      <c r="M245" s="248" t="s">
        <v>19</v>
      </c>
      <c r="N245" s="249" t="s">
        <v>46</v>
      </c>
      <c r="O245" s="82"/>
      <c r="P245" s="219">
        <f>O245*H245</f>
        <v>0</v>
      </c>
      <c r="Q245" s="219">
        <v>0.00012</v>
      </c>
      <c r="R245" s="219">
        <f>Q245*H245</f>
        <v>0.0015246000000000001</v>
      </c>
      <c r="S245" s="219">
        <v>0</v>
      </c>
      <c r="T245" s="22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1" t="s">
        <v>363</v>
      </c>
      <c r="AT245" s="221" t="s">
        <v>102</v>
      </c>
      <c r="AU245" s="221" t="s">
        <v>84</v>
      </c>
      <c r="AY245" s="15" t="s">
        <v>173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5" t="s">
        <v>82</v>
      </c>
      <c r="BK245" s="222">
        <f>ROUND(I245*H245,2)</f>
        <v>0</v>
      </c>
      <c r="BL245" s="15" t="s">
        <v>272</v>
      </c>
      <c r="BM245" s="221" t="s">
        <v>2009</v>
      </c>
    </row>
    <row r="246" s="13" customFormat="1">
      <c r="A246" s="13"/>
      <c r="B246" s="228"/>
      <c r="C246" s="229"/>
      <c r="D246" s="230" t="s">
        <v>183</v>
      </c>
      <c r="E246" s="229"/>
      <c r="F246" s="232" t="s">
        <v>2010</v>
      </c>
      <c r="G246" s="229"/>
      <c r="H246" s="233">
        <v>12.705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183</v>
      </c>
      <c r="AU246" s="239" t="s">
        <v>84</v>
      </c>
      <c r="AV246" s="13" t="s">
        <v>84</v>
      </c>
      <c r="AW246" s="13" t="s">
        <v>4</v>
      </c>
      <c r="AX246" s="13" t="s">
        <v>82</v>
      </c>
      <c r="AY246" s="239" t="s">
        <v>173</v>
      </c>
    </row>
    <row r="247" s="2" customFormat="1" ht="49.05" customHeight="1">
      <c r="A247" s="36"/>
      <c r="B247" s="37"/>
      <c r="C247" s="210" t="s">
        <v>510</v>
      </c>
      <c r="D247" s="210" t="s">
        <v>79</v>
      </c>
      <c r="E247" s="211" t="s">
        <v>1471</v>
      </c>
      <c r="F247" s="212" t="s">
        <v>1472</v>
      </c>
      <c r="G247" s="213" t="s">
        <v>248</v>
      </c>
      <c r="H247" s="214">
        <v>0.90200000000000002</v>
      </c>
      <c r="I247" s="215"/>
      <c r="J247" s="216">
        <f>ROUND(I247*H247,2)</f>
        <v>0</v>
      </c>
      <c r="K247" s="212" t="s">
        <v>179</v>
      </c>
      <c r="L247" s="42"/>
      <c r="M247" s="217" t="s">
        <v>19</v>
      </c>
      <c r="N247" s="218" t="s">
        <v>46</v>
      </c>
      <c r="O247" s="82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1" t="s">
        <v>272</v>
      </c>
      <c r="AT247" s="221" t="s">
        <v>79</v>
      </c>
      <c r="AU247" s="221" t="s">
        <v>84</v>
      </c>
      <c r="AY247" s="15" t="s">
        <v>173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5" t="s">
        <v>82</v>
      </c>
      <c r="BK247" s="222">
        <f>ROUND(I247*H247,2)</f>
        <v>0</v>
      </c>
      <c r="BL247" s="15" t="s">
        <v>272</v>
      </c>
      <c r="BM247" s="221" t="s">
        <v>2011</v>
      </c>
    </row>
    <row r="248" s="2" customFormat="1">
      <c r="A248" s="36"/>
      <c r="B248" s="37"/>
      <c r="C248" s="38"/>
      <c r="D248" s="223" t="s">
        <v>181</v>
      </c>
      <c r="E248" s="38"/>
      <c r="F248" s="224" t="s">
        <v>1474</v>
      </c>
      <c r="G248" s="38"/>
      <c r="H248" s="38"/>
      <c r="I248" s="225"/>
      <c r="J248" s="38"/>
      <c r="K248" s="38"/>
      <c r="L248" s="42"/>
      <c r="M248" s="226"/>
      <c r="N248" s="227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181</v>
      </c>
      <c r="AU248" s="15" t="s">
        <v>84</v>
      </c>
    </row>
    <row r="249" s="12" customFormat="1" ht="22.8" customHeight="1">
      <c r="A249" s="12"/>
      <c r="B249" s="194"/>
      <c r="C249" s="195"/>
      <c r="D249" s="196" t="s">
        <v>74</v>
      </c>
      <c r="E249" s="208" t="s">
        <v>852</v>
      </c>
      <c r="F249" s="208" t="s">
        <v>853</v>
      </c>
      <c r="G249" s="195"/>
      <c r="H249" s="195"/>
      <c r="I249" s="198"/>
      <c r="J249" s="209">
        <f>BK249</f>
        <v>0</v>
      </c>
      <c r="K249" s="195"/>
      <c r="L249" s="200"/>
      <c r="M249" s="201"/>
      <c r="N249" s="202"/>
      <c r="O249" s="202"/>
      <c r="P249" s="203">
        <f>SUM(P250:P257)</f>
        <v>0</v>
      </c>
      <c r="Q249" s="202"/>
      <c r="R249" s="203">
        <f>SUM(R250:R257)</f>
        <v>0.0016275</v>
      </c>
      <c r="S249" s="202"/>
      <c r="T249" s="204">
        <f>SUM(T250:T257)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5" t="s">
        <v>84</v>
      </c>
      <c r="AT249" s="206" t="s">
        <v>74</v>
      </c>
      <c r="AU249" s="206" t="s">
        <v>82</v>
      </c>
      <c r="AY249" s="205" t="s">
        <v>173</v>
      </c>
      <c r="BK249" s="207">
        <f>SUM(BK250:BK257)</f>
        <v>0</v>
      </c>
    </row>
    <row r="250" s="2" customFormat="1" ht="37.8" customHeight="1">
      <c r="A250" s="36"/>
      <c r="B250" s="37"/>
      <c r="C250" s="210" t="s">
        <v>516</v>
      </c>
      <c r="D250" s="210" t="s">
        <v>79</v>
      </c>
      <c r="E250" s="211" t="s">
        <v>867</v>
      </c>
      <c r="F250" s="212" t="s">
        <v>868</v>
      </c>
      <c r="G250" s="213" t="s">
        <v>190</v>
      </c>
      <c r="H250" s="214">
        <v>4.6500000000000004</v>
      </c>
      <c r="I250" s="215"/>
      <c r="J250" s="216">
        <f>ROUND(I250*H250,2)</f>
        <v>0</v>
      </c>
      <c r="K250" s="212" t="s">
        <v>179</v>
      </c>
      <c r="L250" s="42"/>
      <c r="M250" s="217" t="s">
        <v>19</v>
      </c>
      <c r="N250" s="218" t="s">
        <v>46</v>
      </c>
      <c r="O250" s="82"/>
      <c r="P250" s="219">
        <f>O250*H250</f>
        <v>0</v>
      </c>
      <c r="Q250" s="219">
        <v>6.9999999999999994E-05</v>
      </c>
      <c r="R250" s="219">
        <f>Q250*H250</f>
        <v>0.0003255</v>
      </c>
      <c r="S250" s="219">
        <v>0</v>
      </c>
      <c r="T250" s="22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1" t="s">
        <v>272</v>
      </c>
      <c r="AT250" s="221" t="s">
        <v>79</v>
      </c>
      <c r="AU250" s="221" t="s">
        <v>84</v>
      </c>
      <c r="AY250" s="15" t="s">
        <v>173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5" t="s">
        <v>82</v>
      </c>
      <c r="BK250" s="222">
        <f>ROUND(I250*H250,2)</f>
        <v>0</v>
      </c>
      <c r="BL250" s="15" t="s">
        <v>272</v>
      </c>
      <c r="BM250" s="221" t="s">
        <v>2012</v>
      </c>
    </row>
    <row r="251" s="2" customFormat="1">
      <c r="A251" s="36"/>
      <c r="B251" s="37"/>
      <c r="C251" s="38"/>
      <c r="D251" s="223" t="s">
        <v>181</v>
      </c>
      <c r="E251" s="38"/>
      <c r="F251" s="224" t="s">
        <v>870</v>
      </c>
      <c r="G251" s="38"/>
      <c r="H251" s="38"/>
      <c r="I251" s="225"/>
      <c r="J251" s="38"/>
      <c r="K251" s="38"/>
      <c r="L251" s="42"/>
      <c r="M251" s="226"/>
      <c r="N251" s="227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181</v>
      </c>
      <c r="AU251" s="15" t="s">
        <v>84</v>
      </c>
    </row>
    <row r="252" s="13" customFormat="1">
      <c r="A252" s="13"/>
      <c r="B252" s="228"/>
      <c r="C252" s="229"/>
      <c r="D252" s="230" t="s">
        <v>183</v>
      </c>
      <c r="E252" s="231" t="s">
        <v>19</v>
      </c>
      <c r="F252" s="232" t="s">
        <v>2013</v>
      </c>
      <c r="G252" s="229"/>
      <c r="H252" s="233">
        <v>2.3500000000000001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183</v>
      </c>
      <c r="AU252" s="239" t="s">
        <v>84</v>
      </c>
      <c r="AV252" s="13" t="s">
        <v>84</v>
      </c>
      <c r="AW252" s="13" t="s">
        <v>36</v>
      </c>
      <c r="AX252" s="13" t="s">
        <v>75</v>
      </c>
      <c r="AY252" s="239" t="s">
        <v>173</v>
      </c>
    </row>
    <row r="253" s="13" customFormat="1">
      <c r="A253" s="13"/>
      <c r="B253" s="228"/>
      <c r="C253" s="229"/>
      <c r="D253" s="230" t="s">
        <v>183</v>
      </c>
      <c r="E253" s="231" t="s">
        <v>19</v>
      </c>
      <c r="F253" s="232" t="s">
        <v>2014</v>
      </c>
      <c r="G253" s="229"/>
      <c r="H253" s="233">
        <v>2.2999999999999998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183</v>
      </c>
      <c r="AU253" s="239" t="s">
        <v>84</v>
      </c>
      <c r="AV253" s="13" t="s">
        <v>84</v>
      </c>
      <c r="AW253" s="13" t="s">
        <v>36</v>
      </c>
      <c r="AX253" s="13" t="s">
        <v>75</v>
      </c>
      <c r="AY253" s="239" t="s">
        <v>173</v>
      </c>
    </row>
    <row r="254" s="2" customFormat="1" ht="24.15" customHeight="1">
      <c r="A254" s="36"/>
      <c r="B254" s="37"/>
      <c r="C254" s="210" t="s">
        <v>523</v>
      </c>
      <c r="D254" s="210" t="s">
        <v>79</v>
      </c>
      <c r="E254" s="211" t="s">
        <v>874</v>
      </c>
      <c r="F254" s="212" t="s">
        <v>875</v>
      </c>
      <c r="G254" s="213" t="s">
        <v>190</v>
      </c>
      <c r="H254" s="214">
        <v>4.6500000000000004</v>
      </c>
      <c r="I254" s="215"/>
      <c r="J254" s="216">
        <f>ROUND(I254*H254,2)</f>
        <v>0</v>
      </c>
      <c r="K254" s="212" t="s">
        <v>179</v>
      </c>
      <c r="L254" s="42"/>
      <c r="M254" s="217" t="s">
        <v>19</v>
      </c>
      <c r="N254" s="218" t="s">
        <v>46</v>
      </c>
      <c r="O254" s="82"/>
      <c r="P254" s="219">
        <f>O254*H254</f>
        <v>0</v>
      </c>
      <c r="Q254" s="219">
        <v>0.00013999999999999999</v>
      </c>
      <c r="R254" s="219">
        <f>Q254*H254</f>
        <v>0.00065099999999999999</v>
      </c>
      <c r="S254" s="219">
        <v>0</v>
      </c>
      <c r="T254" s="22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1" t="s">
        <v>272</v>
      </c>
      <c r="AT254" s="221" t="s">
        <v>79</v>
      </c>
      <c r="AU254" s="221" t="s">
        <v>84</v>
      </c>
      <c r="AY254" s="15" t="s">
        <v>173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5" t="s">
        <v>82</v>
      </c>
      <c r="BK254" s="222">
        <f>ROUND(I254*H254,2)</f>
        <v>0</v>
      </c>
      <c r="BL254" s="15" t="s">
        <v>272</v>
      </c>
      <c r="BM254" s="221" t="s">
        <v>2015</v>
      </c>
    </row>
    <row r="255" s="2" customFormat="1">
      <c r="A255" s="36"/>
      <c r="B255" s="37"/>
      <c r="C255" s="38"/>
      <c r="D255" s="223" t="s">
        <v>181</v>
      </c>
      <c r="E255" s="38"/>
      <c r="F255" s="224" t="s">
        <v>877</v>
      </c>
      <c r="G255" s="38"/>
      <c r="H255" s="38"/>
      <c r="I255" s="225"/>
      <c r="J255" s="38"/>
      <c r="K255" s="38"/>
      <c r="L255" s="42"/>
      <c r="M255" s="226"/>
      <c r="N255" s="227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181</v>
      </c>
      <c r="AU255" s="15" t="s">
        <v>84</v>
      </c>
    </row>
    <row r="256" s="2" customFormat="1" ht="24.15" customHeight="1">
      <c r="A256" s="36"/>
      <c r="B256" s="37"/>
      <c r="C256" s="210" t="s">
        <v>530</v>
      </c>
      <c r="D256" s="210" t="s">
        <v>79</v>
      </c>
      <c r="E256" s="211" t="s">
        <v>879</v>
      </c>
      <c r="F256" s="212" t="s">
        <v>880</v>
      </c>
      <c r="G256" s="213" t="s">
        <v>190</v>
      </c>
      <c r="H256" s="214">
        <v>4.6500000000000004</v>
      </c>
      <c r="I256" s="215"/>
      <c r="J256" s="216">
        <f>ROUND(I256*H256,2)</f>
        <v>0</v>
      </c>
      <c r="K256" s="212" t="s">
        <v>179</v>
      </c>
      <c r="L256" s="42"/>
      <c r="M256" s="217" t="s">
        <v>19</v>
      </c>
      <c r="N256" s="218" t="s">
        <v>46</v>
      </c>
      <c r="O256" s="82"/>
      <c r="P256" s="219">
        <f>O256*H256</f>
        <v>0</v>
      </c>
      <c r="Q256" s="219">
        <v>0.00013999999999999999</v>
      </c>
      <c r="R256" s="219">
        <f>Q256*H256</f>
        <v>0.00065099999999999999</v>
      </c>
      <c r="S256" s="219">
        <v>0</v>
      </c>
      <c r="T256" s="22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1" t="s">
        <v>272</v>
      </c>
      <c r="AT256" s="221" t="s">
        <v>79</v>
      </c>
      <c r="AU256" s="221" t="s">
        <v>84</v>
      </c>
      <c r="AY256" s="15" t="s">
        <v>173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5" t="s">
        <v>82</v>
      </c>
      <c r="BK256" s="222">
        <f>ROUND(I256*H256,2)</f>
        <v>0</v>
      </c>
      <c r="BL256" s="15" t="s">
        <v>272</v>
      </c>
      <c r="BM256" s="221" t="s">
        <v>2016</v>
      </c>
    </row>
    <row r="257" s="2" customFormat="1">
      <c r="A257" s="36"/>
      <c r="B257" s="37"/>
      <c r="C257" s="38"/>
      <c r="D257" s="223" t="s">
        <v>181</v>
      </c>
      <c r="E257" s="38"/>
      <c r="F257" s="224" t="s">
        <v>882</v>
      </c>
      <c r="G257" s="38"/>
      <c r="H257" s="38"/>
      <c r="I257" s="225"/>
      <c r="J257" s="38"/>
      <c r="K257" s="38"/>
      <c r="L257" s="42"/>
      <c r="M257" s="226"/>
      <c r="N257" s="227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181</v>
      </c>
      <c r="AU257" s="15" t="s">
        <v>84</v>
      </c>
    </row>
    <row r="258" s="12" customFormat="1" ht="22.8" customHeight="1">
      <c r="A258" s="12"/>
      <c r="B258" s="194"/>
      <c r="C258" s="195"/>
      <c r="D258" s="196" t="s">
        <v>74</v>
      </c>
      <c r="E258" s="208" t="s">
        <v>883</v>
      </c>
      <c r="F258" s="208" t="s">
        <v>884</v>
      </c>
      <c r="G258" s="195"/>
      <c r="H258" s="195"/>
      <c r="I258" s="198"/>
      <c r="J258" s="209">
        <f>BK258</f>
        <v>0</v>
      </c>
      <c r="K258" s="195"/>
      <c r="L258" s="200"/>
      <c r="M258" s="201"/>
      <c r="N258" s="202"/>
      <c r="O258" s="202"/>
      <c r="P258" s="203">
        <f>SUM(P259:P264)</f>
        <v>0</v>
      </c>
      <c r="Q258" s="202"/>
      <c r="R258" s="203">
        <f>SUM(R259:R264)</f>
        <v>0.0059878000000000006</v>
      </c>
      <c r="S258" s="202"/>
      <c r="T258" s="204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5" t="s">
        <v>84</v>
      </c>
      <c r="AT258" s="206" t="s">
        <v>74</v>
      </c>
      <c r="AU258" s="206" t="s">
        <v>82</v>
      </c>
      <c r="AY258" s="205" t="s">
        <v>173</v>
      </c>
      <c r="BK258" s="207">
        <f>SUM(BK259:BK264)</f>
        <v>0</v>
      </c>
    </row>
    <row r="259" s="2" customFormat="1" ht="33" customHeight="1">
      <c r="A259" s="36"/>
      <c r="B259" s="37"/>
      <c r="C259" s="210" t="s">
        <v>535</v>
      </c>
      <c r="D259" s="210" t="s">
        <v>79</v>
      </c>
      <c r="E259" s="211" t="s">
        <v>906</v>
      </c>
      <c r="F259" s="212" t="s">
        <v>907</v>
      </c>
      <c r="G259" s="213" t="s">
        <v>190</v>
      </c>
      <c r="H259" s="214">
        <v>12.220000000000001</v>
      </c>
      <c r="I259" s="215"/>
      <c r="J259" s="216">
        <f>ROUND(I259*H259,2)</f>
        <v>0</v>
      </c>
      <c r="K259" s="212" t="s">
        <v>179</v>
      </c>
      <c r="L259" s="42"/>
      <c r="M259" s="217" t="s">
        <v>19</v>
      </c>
      <c r="N259" s="218" t="s">
        <v>46</v>
      </c>
      <c r="O259" s="82"/>
      <c r="P259" s="219">
        <f>O259*H259</f>
        <v>0</v>
      </c>
      <c r="Q259" s="219">
        <v>0.00020000000000000001</v>
      </c>
      <c r="R259" s="219">
        <f>Q259*H259</f>
        <v>0.0024440000000000004</v>
      </c>
      <c r="S259" s="219">
        <v>0</v>
      </c>
      <c r="T259" s="22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1" t="s">
        <v>272</v>
      </c>
      <c r="AT259" s="221" t="s">
        <v>79</v>
      </c>
      <c r="AU259" s="221" t="s">
        <v>84</v>
      </c>
      <c r="AY259" s="15" t="s">
        <v>173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5" t="s">
        <v>82</v>
      </c>
      <c r="BK259" s="222">
        <f>ROUND(I259*H259,2)</f>
        <v>0</v>
      </c>
      <c r="BL259" s="15" t="s">
        <v>272</v>
      </c>
      <c r="BM259" s="221" t="s">
        <v>2017</v>
      </c>
    </row>
    <row r="260" s="2" customFormat="1">
      <c r="A260" s="36"/>
      <c r="B260" s="37"/>
      <c r="C260" s="38"/>
      <c r="D260" s="223" t="s">
        <v>181</v>
      </c>
      <c r="E260" s="38"/>
      <c r="F260" s="224" t="s">
        <v>909</v>
      </c>
      <c r="G260" s="38"/>
      <c r="H260" s="38"/>
      <c r="I260" s="225"/>
      <c r="J260" s="38"/>
      <c r="K260" s="38"/>
      <c r="L260" s="42"/>
      <c r="M260" s="226"/>
      <c r="N260" s="227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181</v>
      </c>
      <c r="AU260" s="15" t="s">
        <v>84</v>
      </c>
    </row>
    <row r="261" s="13" customFormat="1">
      <c r="A261" s="13"/>
      <c r="B261" s="228"/>
      <c r="C261" s="229"/>
      <c r="D261" s="230" t="s">
        <v>183</v>
      </c>
      <c r="E261" s="231" t="s">
        <v>19</v>
      </c>
      <c r="F261" s="232" t="s">
        <v>2018</v>
      </c>
      <c r="G261" s="229"/>
      <c r="H261" s="233">
        <v>12.220000000000001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183</v>
      </c>
      <c r="AU261" s="239" t="s">
        <v>84</v>
      </c>
      <c r="AV261" s="13" t="s">
        <v>84</v>
      </c>
      <c r="AW261" s="13" t="s">
        <v>36</v>
      </c>
      <c r="AX261" s="13" t="s">
        <v>75</v>
      </c>
      <c r="AY261" s="239" t="s">
        <v>173</v>
      </c>
    </row>
    <row r="262" s="2" customFormat="1" ht="37.8" customHeight="1">
      <c r="A262" s="36"/>
      <c r="B262" s="37"/>
      <c r="C262" s="210" t="s">
        <v>538</v>
      </c>
      <c r="D262" s="210" t="s">
        <v>79</v>
      </c>
      <c r="E262" s="211" t="s">
        <v>912</v>
      </c>
      <c r="F262" s="212" t="s">
        <v>913</v>
      </c>
      <c r="G262" s="213" t="s">
        <v>190</v>
      </c>
      <c r="H262" s="214">
        <v>12.220000000000001</v>
      </c>
      <c r="I262" s="215"/>
      <c r="J262" s="216">
        <f>ROUND(I262*H262,2)</f>
        <v>0</v>
      </c>
      <c r="K262" s="212" t="s">
        <v>179</v>
      </c>
      <c r="L262" s="42"/>
      <c r="M262" s="217" t="s">
        <v>19</v>
      </c>
      <c r="N262" s="218" t="s">
        <v>46</v>
      </c>
      <c r="O262" s="82"/>
      <c r="P262" s="219">
        <f>O262*H262</f>
        <v>0</v>
      </c>
      <c r="Q262" s="219">
        <v>0.00029</v>
      </c>
      <c r="R262" s="219">
        <f>Q262*H262</f>
        <v>0.0035438000000000002</v>
      </c>
      <c r="S262" s="219">
        <v>0</v>
      </c>
      <c r="T262" s="22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1" t="s">
        <v>272</v>
      </c>
      <c r="AT262" s="221" t="s">
        <v>79</v>
      </c>
      <c r="AU262" s="221" t="s">
        <v>84</v>
      </c>
      <c r="AY262" s="15" t="s">
        <v>173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5" t="s">
        <v>82</v>
      </c>
      <c r="BK262" s="222">
        <f>ROUND(I262*H262,2)</f>
        <v>0</v>
      </c>
      <c r="BL262" s="15" t="s">
        <v>272</v>
      </c>
      <c r="BM262" s="221" t="s">
        <v>2019</v>
      </c>
    </row>
    <row r="263" s="2" customFormat="1">
      <c r="A263" s="36"/>
      <c r="B263" s="37"/>
      <c r="C263" s="38"/>
      <c r="D263" s="223" t="s">
        <v>181</v>
      </c>
      <c r="E263" s="38"/>
      <c r="F263" s="224" t="s">
        <v>915</v>
      </c>
      <c r="G263" s="38"/>
      <c r="H263" s="38"/>
      <c r="I263" s="225"/>
      <c r="J263" s="38"/>
      <c r="K263" s="38"/>
      <c r="L263" s="42"/>
      <c r="M263" s="226"/>
      <c r="N263" s="227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181</v>
      </c>
      <c r="AU263" s="15" t="s">
        <v>84</v>
      </c>
    </row>
    <row r="264" s="13" customFormat="1">
      <c r="A264" s="13"/>
      <c r="B264" s="228"/>
      <c r="C264" s="229"/>
      <c r="D264" s="230" t="s">
        <v>183</v>
      </c>
      <c r="E264" s="231" t="s">
        <v>19</v>
      </c>
      <c r="F264" s="232" t="s">
        <v>2018</v>
      </c>
      <c r="G264" s="229"/>
      <c r="H264" s="233">
        <v>12.220000000000001</v>
      </c>
      <c r="I264" s="234"/>
      <c r="J264" s="229"/>
      <c r="K264" s="229"/>
      <c r="L264" s="235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183</v>
      </c>
      <c r="AU264" s="239" t="s">
        <v>84</v>
      </c>
      <c r="AV264" s="13" t="s">
        <v>84</v>
      </c>
      <c r="AW264" s="13" t="s">
        <v>36</v>
      </c>
      <c r="AX264" s="13" t="s">
        <v>82</v>
      </c>
      <c r="AY264" s="239" t="s">
        <v>173</v>
      </c>
    </row>
    <row r="265" s="2" customFormat="1" ht="6.96" customHeight="1">
      <c r="A265" s="36"/>
      <c r="B265" s="57"/>
      <c r="C265" s="58"/>
      <c r="D265" s="58"/>
      <c r="E265" s="58"/>
      <c r="F265" s="58"/>
      <c r="G265" s="58"/>
      <c r="H265" s="58"/>
      <c r="I265" s="58"/>
      <c r="J265" s="58"/>
      <c r="K265" s="58"/>
      <c r="L265" s="42"/>
      <c r="M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</row>
  </sheetData>
  <sheetProtection sheet="1" autoFilter="0" formatColumns="0" formatRows="0" objects="1" scenarios="1" spinCount="100000" saltValue="SuM+yI4qmCMoNQUSmYodS5/+xMPar7oJ3kAYyYuZSlQjG8zgVIq8x2ogRBFNwpzFZhu1Ii9J4n3vxgeRj3x20A==" hashValue="SCdNaY5esPzDZFdcU2XHhYLSnL44X1FSpynkILVDgM9f8gbO/egwz0R8JbhJTXsW7kZdQ/u92trgmv+EJwA6Lg==" algorithmName="SHA-512" password="CC35"/>
  <autoFilter ref="C101:K2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hyperlinks>
    <hyperlink ref="F106" r:id="rId1" display="https://podminky.urs.cz/item/CS_URS_2024_01/342272225"/>
    <hyperlink ref="F110" r:id="rId2" display="https://podminky.urs.cz/item/CS_URS_2024_01/612135101"/>
    <hyperlink ref="F113" r:id="rId3" display="https://podminky.urs.cz/item/CS_URS_2024_01/612181001"/>
    <hyperlink ref="F118" r:id="rId4" display="https://podminky.urs.cz/item/CS_URS_2024_01/949101111"/>
    <hyperlink ref="F121" r:id="rId5" display="https://podminky.urs.cz/item/CS_URS_2024_01/952901111"/>
    <hyperlink ref="F124" r:id="rId6" display="https://podminky.urs.cz/item/CS_URS_2024_01/998011009"/>
    <hyperlink ref="F129" r:id="rId7" display="https://podminky.urs.cz/item/CS_URS_2024_01/721212121"/>
    <hyperlink ref="F132" r:id="rId8" display="https://podminky.urs.cz/item/CS_URS_2024_01/725112022"/>
    <hyperlink ref="F135" r:id="rId9" display="https://podminky.urs.cz/item/CS_URS_2024_01/725211615"/>
    <hyperlink ref="F138" r:id="rId10" display="https://podminky.urs.cz/item/CS_URS_2024_01/725291652"/>
    <hyperlink ref="F142" r:id="rId11" display="https://podminky.urs.cz/item/CS_URS_2024_01/725291653"/>
    <hyperlink ref="F146" r:id="rId12" display="https://podminky.urs.cz/item/CS_URS_2024_01/725291654"/>
    <hyperlink ref="F150" r:id="rId13" display="https://podminky.urs.cz/item/CS_URS_2024_01/725291664"/>
    <hyperlink ref="F155" r:id="rId14" display="https://podminky.urs.cz/item/CS_URS_2024_01/725813111"/>
    <hyperlink ref="F157" r:id="rId15" display="https://podminky.urs.cz/item/CS_URS_2024_01/725822613"/>
    <hyperlink ref="F159" r:id="rId16" display="https://podminky.urs.cz/item/CS_URS_2024_01/725849411"/>
    <hyperlink ref="F163" r:id="rId17" display="https://podminky.urs.cz/item/CS_URS_2024_01/726111031"/>
    <hyperlink ref="F167" r:id="rId18" display="https://podminky.urs.cz/item/CS_URS_2024_01/741372062"/>
    <hyperlink ref="F170" r:id="rId19" display="https://podminky.urs.cz/item/CS_URS_2024_01/741372077"/>
    <hyperlink ref="F176" r:id="rId20" display="https://podminky.urs.cz/item/CS_URS_2024_01/763131712"/>
    <hyperlink ref="F180" r:id="rId21" display="https://podminky.urs.cz/item/CS_URS_2024_01/764216443"/>
    <hyperlink ref="F184" r:id="rId22" display="https://podminky.urs.cz/item/CS_URS_2024_01/766622216"/>
    <hyperlink ref="F188" r:id="rId23" display="https://podminky.urs.cz/item/CS_URS_2024_01/766660002"/>
    <hyperlink ref="F192" r:id="rId24" display="https://podminky.urs.cz/item/CS_URS_2024_01/766694126"/>
    <hyperlink ref="F198" r:id="rId25" display="https://podminky.urs.cz/item/CS_URS_2024_01/771111011"/>
    <hyperlink ref="F201" r:id="rId26" display="https://podminky.urs.cz/item/CS_URS_2024_01/771121011"/>
    <hyperlink ref="F204" r:id="rId27" display="https://podminky.urs.cz/item/CS_URS_2024_01/771151011"/>
    <hyperlink ref="F207" r:id="rId28" display="https://podminky.urs.cz/item/CS_URS_2024_01/771574433"/>
    <hyperlink ref="F213" r:id="rId29" display="https://podminky.urs.cz/item/CS_URS_2024_01/771591112"/>
    <hyperlink ref="F217" r:id="rId30" display="https://podminky.urs.cz/item/CS_URS_2024_01/998771101"/>
    <hyperlink ref="F220" r:id="rId31" display="https://podminky.urs.cz/item/CS_URS_2024_01/781121011"/>
    <hyperlink ref="F224" r:id="rId32" display="https://podminky.urs.cz/item/CS_URS_2024_01/781131112"/>
    <hyperlink ref="F228" r:id="rId33" display="https://podminky.urs.cz/item/CS_URS_2024_01/781131264"/>
    <hyperlink ref="F232" r:id="rId34" display="https://podminky.urs.cz/item/CS_URS_2024_01/781472217"/>
    <hyperlink ref="F238" r:id="rId35" display="https://podminky.urs.cz/item/CS_URS_2024_01/781491021"/>
    <hyperlink ref="F243" r:id="rId36" display="https://podminky.urs.cz/item/CS_URS_2024_01/781492211"/>
    <hyperlink ref="F248" r:id="rId37" display="https://podminky.urs.cz/item/CS_URS_2024_01/998781111"/>
    <hyperlink ref="F251" r:id="rId38" display="https://podminky.urs.cz/item/CS_URS_2024_01/783301303"/>
    <hyperlink ref="F255" r:id="rId39" display="https://podminky.urs.cz/item/CS_URS_2024_01/783314203"/>
    <hyperlink ref="F257" r:id="rId40" display="https://podminky.urs.cz/item/CS_URS_2024_01/783317105"/>
    <hyperlink ref="F260" r:id="rId41" display="https://podminky.urs.cz/item/CS_URS_2024_01/784181121"/>
    <hyperlink ref="F263" r:id="rId42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127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2020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19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21</v>
      </c>
      <c r="E12" s="36"/>
      <c r="F12" s="131" t="s">
        <v>22</v>
      </c>
      <c r="G12" s="36"/>
      <c r="H12" s="36"/>
      <c r="I12" s="140" t="s">
        <v>23</v>
      </c>
      <c r="J12" s="144" t="str">
        <f>'Rekapitulace stavby'!AN8</f>
        <v>20. 3. 2024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25</v>
      </c>
      <c r="E14" s="36"/>
      <c r="F14" s="36"/>
      <c r="G14" s="36"/>
      <c r="H14" s="36"/>
      <c r="I14" s="140" t="s">
        <v>26</v>
      </c>
      <c r="J14" s="131" t="s">
        <v>27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28</v>
      </c>
      <c r="F15" s="36"/>
      <c r="G15" s="36"/>
      <c r="H15" s="36"/>
      <c r="I15" s="140" t="s">
        <v>29</v>
      </c>
      <c r="J15" s="131" t="s">
        <v>30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31</v>
      </c>
      <c r="E17" s="36"/>
      <c r="F17" s="36"/>
      <c r="G17" s="36"/>
      <c r="H17" s="36"/>
      <c r="I17" s="140" t="s">
        <v>26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29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33</v>
      </c>
      <c r="E20" s="36"/>
      <c r="F20" s="36"/>
      <c r="G20" s="36"/>
      <c r="H20" s="36"/>
      <c r="I20" s="140" t="s">
        <v>26</v>
      </c>
      <c r="J20" s="131" t="s">
        <v>34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35</v>
      </c>
      <c r="F21" s="36"/>
      <c r="G21" s="36"/>
      <c r="H21" s="36"/>
      <c r="I21" s="140" t="s">
        <v>29</v>
      </c>
      <c r="J21" s="131" t="s">
        <v>19</v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37</v>
      </c>
      <c r="E23" s="36"/>
      <c r="F23" s="36"/>
      <c r="G23" s="36"/>
      <c r="H23" s="36"/>
      <c r="I23" s="140" t="s">
        <v>26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38</v>
      </c>
      <c r="F24" s="36"/>
      <c r="G24" s="36"/>
      <c r="H24" s="36"/>
      <c r="I24" s="140" t="s">
        <v>29</v>
      </c>
      <c r="J24" s="131" t="s">
        <v>19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39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45"/>
      <c r="B27" s="146"/>
      <c r="C27" s="145"/>
      <c r="D27" s="145"/>
      <c r="E27" s="147" t="s">
        <v>40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41</v>
      </c>
      <c r="E30" s="36"/>
      <c r="F30" s="36"/>
      <c r="G30" s="36"/>
      <c r="H30" s="36"/>
      <c r="I30" s="36"/>
      <c r="J30" s="151">
        <f>ROUND(J83,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43</v>
      </c>
      <c r="G32" s="36"/>
      <c r="H32" s="36"/>
      <c r="I32" s="152" t="s">
        <v>42</v>
      </c>
      <c r="J32" s="152" t="s">
        <v>44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45</v>
      </c>
      <c r="E33" s="140" t="s">
        <v>46</v>
      </c>
      <c r="F33" s="154">
        <f>ROUND((SUM(BE83:BE93)),  2)</f>
        <v>0</v>
      </c>
      <c r="G33" s="36"/>
      <c r="H33" s="36"/>
      <c r="I33" s="155">
        <v>0.20999999999999999</v>
      </c>
      <c r="J33" s="154">
        <f>ROUND(((SUM(BE83:BE93))*I33),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47</v>
      </c>
      <c r="F34" s="154">
        <f>ROUND((SUM(BF83:BF93)),  2)</f>
        <v>0</v>
      </c>
      <c r="G34" s="36"/>
      <c r="H34" s="36"/>
      <c r="I34" s="155">
        <v>0.12</v>
      </c>
      <c r="J34" s="154">
        <f>ROUND(((SUM(BF83:BF93))*I34),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48</v>
      </c>
      <c r="F35" s="154">
        <f>ROUND((SUM(BG83:BG93)),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49</v>
      </c>
      <c r="F36" s="154">
        <f>ROUND((SUM(BH83:BH93)),  2)</f>
        <v>0</v>
      </c>
      <c r="G36" s="36"/>
      <c r="H36" s="36"/>
      <c r="I36" s="155">
        <v>0.12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50</v>
      </c>
      <c r="F37" s="154">
        <f>ROUND((SUM(BI83:BI93)),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7" t="str">
        <f>E7</f>
        <v>OBJEKT - Klatovská 200G, 30100 Plzeň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127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D - VRN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Klatovská 200G, 30100 Plzeň</v>
      </c>
      <c r="G52" s="38"/>
      <c r="H52" s="38"/>
      <c r="I52" s="30" t="s">
        <v>23</v>
      </c>
      <c r="J52" s="70" t="str">
        <f>IF(J12="","",J12)</f>
        <v>20. 3. 2024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>Střední škola informatiky a finančních služeb</v>
      </c>
      <c r="G54" s="38"/>
      <c r="H54" s="38"/>
      <c r="I54" s="30" t="s">
        <v>33</v>
      </c>
      <c r="J54" s="34" t="str">
        <f>E21</f>
        <v>Planteam, Na Výsluní 630, Líně - Sulkov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Ing. Irena Potužáková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8" t="s">
        <v>132</v>
      </c>
      <c r="D57" s="169"/>
      <c r="E57" s="169"/>
      <c r="F57" s="169"/>
      <c r="G57" s="169"/>
      <c r="H57" s="169"/>
      <c r="I57" s="169"/>
      <c r="J57" s="170" t="s">
        <v>133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71" t="s">
        <v>73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hidden="1" s="9" customFormat="1" ht="24.96" customHeight="1">
      <c r="A60" s="9"/>
      <c r="B60" s="172"/>
      <c r="C60" s="173"/>
      <c r="D60" s="174" t="s">
        <v>1747</v>
      </c>
      <c r="E60" s="175"/>
      <c r="F60" s="175"/>
      <c r="G60" s="175"/>
      <c r="H60" s="175"/>
      <c r="I60" s="175"/>
      <c r="J60" s="176">
        <f>J84</f>
        <v>0</v>
      </c>
      <c r="K60" s="173"/>
      <c r="L60" s="17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8"/>
      <c r="C61" s="123"/>
      <c r="D61" s="179" t="s">
        <v>2021</v>
      </c>
      <c r="E61" s="180"/>
      <c r="F61" s="180"/>
      <c r="G61" s="180"/>
      <c r="H61" s="180"/>
      <c r="I61" s="180"/>
      <c r="J61" s="181">
        <f>J85</f>
        <v>0</v>
      </c>
      <c r="K61" s="123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8"/>
      <c r="C62" s="123"/>
      <c r="D62" s="179" t="s">
        <v>2022</v>
      </c>
      <c r="E62" s="180"/>
      <c r="F62" s="180"/>
      <c r="G62" s="180"/>
      <c r="H62" s="180"/>
      <c r="I62" s="180"/>
      <c r="J62" s="181">
        <f>J88</f>
        <v>0</v>
      </c>
      <c r="K62" s="123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8"/>
      <c r="C63" s="123"/>
      <c r="D63" s="179" t="s">
        <v>2023</v>
      </c>
      <c r="E63" s="180"/>
      <c r="F63" s="180"/>
      <c r="G63" s="180"/>
      <c r="H63" s="180"/>
      <c r="I63" s="180"/>
      <c r="J63" s="181">
        <f>J91</f>
        <v>0</v>
      </c>
      <c r="K63" s="123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/>
    <row r="67" hidden="1"/>
    <row r="68" hidden="1"/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158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OBJEKT - Klatovská 200G, 30100 Plzeň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127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D - VRN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Klatovská 200G, 30100 Plzeň</v>
      </c>
      <c r="G77" s="38"/>
      <c r="H77" s="38"/>
      <c r="I77" s="30" t="s">
        <v>23</v>
      </c>
      <c r="J77" s="70" t="str">
        <f>IF(J12="","",J12)</f>
        <v>20. 3. 2024</v>
      </c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5.65" customHeight="1">
      <c r="A79" s="36"/>
      <c r="B79" s="37"/>
      <c r="C79" s="30" t="s">
        <v>25</v>
      </c>
      <c r="D79" s="38"/>
      <c r="E79" s="38"/>
      <c r="F79" s="25" t="str">
        <f>E15</f>
        <v>Střední škola informatiky a finančních služeb</v>
      </c>
      <c r="G79" s="38"/>
      <c r="H79" s="38"/>
      <c r="I79" s="30" t="s">
        <v>33</v>
      </c>
      <c r="J79" s="34" t="str">
        <f>E21</f>
        <v>Planteam, Na Výsluní 630, Líně - Sulkov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31</v>
      </c>
      <c r="D80" s="38"/>
      <c r="E80" s="38"/>
      <c r="F80" s="25" t="str">
        <f>IF(E18="","",E18)</f>
        <v>Vyplň údaj</v>
      </c>
      <c r="G80" s="38"/>
      <c r="H80" s="38"/>
      <c r="I80" s="30" t="s">
        <v>37</v>
      </c>
      <c r="J80" s="34" t="str">
        <f>E24</f>
        <v>Ing. Irena Potužáková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83"/>
      <c r="B82" s="184"/>
      <c r="C82" s="185" t="s">
        <v>159</v>
      </c>
      <c r="D82" s="186" t="s">
        <v>60</v>
      </c>
      <c r="E82" s="186" t="s">
        <v>56</v>
      </c>
      <c r="F82" s="186" t="s">
        <v>57</v>
      </c>
      <c r="G82" s="186" t="s">
        <v>160</v>
      </c>
      <c r="H82" s="186" t="s">
        <v>161</v>
      </c>
      <c r="I82" s="186" t="s">
        <v>162</v>
      </c>
      <c r="J82" s="186" t="s">
        <v>133</v>
      </c>
      <c r="K82" s="187" t="s">
        <v>163</v>
      </c>
      <c r="L82" s="188"/>
      <c r="M82" s="90" t="s">
        <v>19</v>
      </c>
      <c r="N82" s="91" t="s">
        <v>45</v>
      </c>
      <c r="O82" s="91" t="s">
        <v>164</v>
      </c>
      <c r="P82" s="91" t="s">
        <v>165</v>
      </c>
      <c r="Q82" s="91" t="s">
        <v>166</v>
      </c>
      <c r="R82" s="91" t="s">
        <v>167</v>
      </c>
      <c r="S82" s="91" t="s">
        <v>168</v>
      </c>
      <c r="T82" s="92" t="s">
        <v>169</v>
      </c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</row>
    <row r="83" s="2" customFormat="1" ht="22.8" customHeight="1">
      <c r="A83" s="36"/>
      <c r="B83" s="37"/>
      <c r="C83" s="97" t="s">
        <v>170</v>
      </c>
      <c r="D83" s="38"/>
      <c r="E83" s="38"/>
      <c r="F83" s="38"/>
      <c r="G83" s="38"/>
      <c r="H83" s="38"/>
      <c r="I83" s="38"/>
      <c r="J83" s="189">
        <f>BK83</f>
        <v>0</v>
      </c>
      <c r="K83" s="38"/>
      <c r="L83" s="42"/>
      <c r="M83" s="93"/>
      <c r="N83" s="190"/>
      <c r="O83" s="94"/>
      <c r="P83" s="191">
        <f>P84</f>
        <v>0</v>
      </c>
      <c r="Q83" s="94"/>
      <c r="R83" s="191">
        <f>R84</f>
        <v>0</v>
      </c>
      <c r="S83" s="94"/>
      <c r="T83" s="192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74</v>
      </c>
      <c r="AU83" s="15" t="s">
        <v>134</v>
      </c>
      <c r="BK83" s="193">
        <f>BK84</f>
        <v>0</v>
      </c>
    </row>
    <row r="84" s="12" customFormat="1" ht="25.92" customHeight="1">
      <c r="A84" s="12"/>
      <c r="B84" s="194"/>
      <c r="C84" s="195"/>
      <c r="D84" s="196" t="s">
        <v>74</v>
      </c>
      <c r="E84" s="197" t="s">
        <v>124</v>
      </c>
      <c r="F84" s="197" t="s">
        <v>1774</v>
      </c>
      <c r="G84" s="195"/>
      <c r="H84" s="195"/>
      <c r="I84" s="198"/>
      <c r="J84" s="199">
        <f>BK84</f>
        <v>0</v>
      </c>
      <c r="K84" s="195"/>
      <c r="L84" s="200"/>
      <c r="M84" s="201"/>
      <c r="N84" s="202"/>
      <c r="O84" s="202"/>
      <c r="P84" s="203">
        <f>P85+P88+P91</f>
        <v>0</v>
      </c>
      <c r="Q84" s="202"/>
      <c r="R84" s="203">
        <f>R85+R88+R91</f>
        <v>0</v>
      </c>
      <c r="S84" s="202"/>
      <c r="T84" s="204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5" t="s">
        <v>208</v>
      </c>
      <c r="AT84" s="206" t="s">
        <v>74</v>
      </c>
      <c r="AU84" s="206" t="s">
        <v>75</v>
      </c>
      <c r="AY84" s="205" t="s">
        <v>173</v>
      </c>
      <c r="BK84" s="207">
        <f>BK85+BK88+BK91</f>
        <v>0</v>
      </c>
    </row>
    <row r="85" s="12" customFormat="1" ht="22.8" customHeight="1">
      <c r="A85" s="12"/>
      <c r="B85" s="194"/>
      <c r="C85" s="195"/>
      <c r="D85" s="196" t="s">
        <v>74</v>
      </c>
      <c r="E85" s="208" t="s">
        <v>2024</v>
      </c>
      <c r="F85" s="208" t="s">
        <v>2025</v>
      </c>
      <c r="G85" s="195"/>
      <c r="H85" s="195"/>
      <c r="I85" s="198"/>
      <c r="J85" s="209">
        <f>BK85</f>
        <v>0</v>
      </c>
      <c r="K85" s="195"/>
      <c r="L85" s="200"/>
      <c r="M85" s="201"/>
      <c r="N85" s="202"/>
      <c r="O85" s="202"/>
      <c r="P85" s="203">
        <f>SUM(P86:P87)</f>
        <v>0</v>
      </c>
      <c r="Q85" s="202"/>
      <c r="R85" s="203">
        <f>SUM(R86:R87)</f>
        <v>0</v>
      </c>
      <c r="S85" s="202"/>
      <c r="T85" s="204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5" t="s">
        <v>208</v>
      </c>
      <c r="AT85" s="206" t="s">
        <v>74</v>
      </c>
      <c r="AU85" s="206" t="s">
        <v>82</v>
      </c>
      <c r="AY85" s="205" t="s">
        <v>173</v>
      </c>
      <c r="BK85" s="207">
        <f>SUM(BK86:BK87)</f>
        <v>0</v>
      </c>
    </row>
    <row r="86" s="2" customFormat="1" ht="16.5" customHeight="1">
      <c r="A86" s="36"/>
      <c r="B86" s="37"/>
      <c r="C86" s="210" t="s">
        <v>82</v>
      </c>
      <c r="D86" s="210" t="s">
        <v>79</v>
      </c>
      <c r="E86" s="211" t="s">
        <v>2026</v>
      </c>
      <c r="F86" s="212" t="s">
        <v>2027</v>
      </c>
      <c r="G86" s="213" t="s">
        <v>464</v>
      </c>
      <c r="H86" s="214">
        <v>3</v>
      </c>
      <c r="I86" s="215"/>
      <c r="J86" s="216">
        <f>ROUND(I86*H86,2)</f>
        <v>0</v>
      </c>
      <c r="K86" s="212" t="s">
        <v>179</v>
      </c>
      <c r="L86" s="42"/>
      <c r="M86" s="217" t="s">
        <v>19</v>
      </c>
      <c r="N86" s="218" t="s">
        <v>46</v>
      </c>
      <c r="O86" s="82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1" t="s">
        <v>1779</v>
      </c>
      <c r="AT86" s="221" t="s">
        <v>79</v>
      </c>
      <c r="AU86" s="221" t="s">
        <v>84</v>
      </c>
      <c r="AY86" s="15" t="s">
        <v>173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15" t="s">
        <v>82</v>
      </c>
      <c r="BK86" s="222">
        <f>ROUND(I86*H86,2)</f>
        <v>0</v>
      </c>
      <c r="BL86" s="15" t="s">
        <v>1779</v>
      </c>
      <c r="BM86" s="221" t="s">
        <v>2028</v>
      </c>
    </row>
    <row r="87" s="2" customFormat="1">
      <c r="A87" s="36"/>
      <c r="B87" s="37"/>
      <c r="C87" s="38"/>
      <c r="D87" s="223" t="s">
        <v>181</v>
      </c>
      <c r="E87" s="38"/>
      <c r="F87" s="224" t="s">
        <v>2029</v>
      </c>
      <c r="G87" s="38"/>
      <c r="H87" s="38"/>
      <c r="I87" s="225"/>
      <c r="J87" s="38"/>
      <c r="K87" s="38"/>
      <c r="L87" s="42"/>
      <c r="M87" s="226"/>
      <c r="N87" s="227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181</v>
      </c>
      <c r="AU87" s="15" t="s">
        <v>84</v>
      </c>
    </row>
    <row r="88" s="12" customFormat="1" ht="22.8" customHeight="1">
      <c r="A88" s="12"/>
      <c r="B88" s="194"/>
      <c r="C88" s="195"/>
      <c r="D88" s="196" t="s">
        <v>74</v>
      </c>
      <c r="E88" s="208" t="s">
        <v>2030</v>
      </c>
      <c r="F88" s="208" t="s">
        <v>2031</v>
      </c>
      <c r="G88" s="195"/>
      <c r="H88" s="195"/>
      <c r="I88" s="198"/>
      <c r="J88" s="209">
        <f>BK88</f>
        <v>0</v>
      </c>
      <c r="K88" s="195"/>
      <c r="L88" s="200"/>
      <c r="M88" s="201"/>
      <c r="N88" s="202"/>
      <c r="O88" s="202"/>
      <c r="P88" s="203">
        <f>SUM(P89:P90)</f>
        <v>0</v>
      </c>
      <c r="Q88" s="202"/>
      <c r="R88" s="203">
        <f>SUM(R89:R90)</f>
        <v>0</v>
      </c>
      <c r="S88" s="202"/>
      <c r="T88" s="204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208</v>
      </c>
      <c r="AT88" s="206" t="s">
        <v>74</v>
      </c>
      <c r="AU88" s="206" t="s">
        <v>82</v>
      </c>
      <c r="AY88" s="205" t="s">
        <v>173</v>
      </c>
      <c r="BK88" s="207">
        <f>SUM(BK89:BK90)</f>
        <v>0</v>
      </c>
    </row>
    <row r="89" s="2" customFormat="1" ht="16.5" customHeight="1">
      <c r="A89" s="36"/>
      <c r="B89" s="37"/>
      <c r="C89" s="210" t="s">
        <v>84</v>
      </c>
      <c r="D89" s="210" t="s">
        <v>79</v>
      </c>
      <c r="E89" s="211" t="s">
        <v>2032</v>
      </c>
      <c r="F89" s="212" t="s">
        <v>2031</v>
      </c>
      <c r="G89" s="213" t="s">
        <v>1240</v>
      </c>
      <c r="H89" s="214">
        <v>1</v>
      </c>
      <c r="I89" s="215"/>
      <c r="J89" s="216">
        <f>ROUND(I89*H89,2)</f>
        <v>0</v>
      </c>
      <c r="K89" s="212" t="s">
        <v>179</v>
      </c>
      <c r="L89" s="42"/>
      <c r="M89" s="217" t="s">
        <v>19</v>
      </c>
      <c r="N89" s="218" t="s">
        <v>46</v>
      </c>
      <c r="O89" s="82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1" t="s">
        <v>1779</v>
      </c>
      <c r="AT89" s="221" t="s">
        <v>79</v>
      </c>
      <c r="AU89" s="221" t="s">
        <v>84</v>
      </c>
      <c r="AY89" s="15" t="s">
        <v>173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5" t="s">
        <v>82</v>
      </c>
      <c r="BK89" s="222">
        <f>ROUND(I89*H89,2)</f>
        <v>0</v>
      </c>
      <c r="BL89" s="15" t="s">
        <v>1779</v>
      </c>
      <c r="BM89" s="221" t="s">
        <v>2033</v>
      </c>
    </row>
    <row r="90" s="2" customFormat="1">
      <c r="A90" s="36"/>
      <c r="B90" s="37"/>
      <c r="C90" s="38"/>
      <c r="D90" s="223" t="s">
        <v>181</v>
      </c>
      <c r="E90" s="38"/>
      <c r="F90" s="224" t="s">
        <v>2034</v>
      </c>
      <c r="G90" s="38"/>
      <c r="H90" s="38"/>
      <c r="I90" s="225"/>
      <c r="J90" s="38"/>
      <c r="K90" s="38"/>
      <c r="L90" s="42"/>
      <c r="M90" s="226"/>
      <c r="N90" s="22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181</v>
      </c>
      <c r="AU90" s="15" t="s">
        <v>84</v>
      </c>
    </row>
    <row r="91" s="12" customFormat="1" ht="22.8" customHeight="1">
      <c r="A91" s="12"/>
      <c r="B91" s="194"/>
      <c r="C91" s="195"/>
      <c r="D91" s="196" t="s">
        <v>74</v>
      </c>
      <c r="E91" s="208" t="s">
        <v>2035</v>
      </c>
      <c r="F91" s="208" t="s">
        <v>2036</v>
      </c>
      <c r="G91" s="195"/>
      <c r="H91" s="195"/>
      <c r="I91" s="198"/>
      <c r="J91" s="209">
        <f>BK91</f>
        <v>0</v>
      </c>
      <c r="K91" s="195"/>
      <c r="L91" s="200"/>
      <c r="M91" s="201"/>
      <c r="N91" s="202"/>
      <c r="O91" s="202"/>
      <c r="P91" s="203">
        <f>SUM(P92:P93)</f>
        <v>0</v>
      </c>
      <c r="Q91" s="202"/>
      <c r="R91" s="203">
        <f>SUM(R92:R93)</f>
        <v>0</v>
      </c>
      <c r="S91" s="202"/>
      <c r="T91" s="204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5" t="s">
        <v>208</v>
      </c>
      <c r="AT91" s="206" t="s">
        <v>74</v>
      </c>
      <c r="AU91" s="206" t="s">
        <v>82</v>
      </c>
      <c r="AY91" s="205" t="s">
        <v>173</v>
      </c>
      <c r="BK91" s="207">
        <f>SUM(BK92:BK93)</f>
        <v>0</v>
      </c>
    </row>
    <row r="92" s="2" customFormat="1" ht="16.5" customHeight="1">
      <c r="A92" s="36"/>
      <c r="B92" s="37"/>
      <c r="C92" s="210" t="s">
        <v>194</v>
      </c>
      <c r="D92" s="210" t="s">
        <v>79</v>
      </c>
      <c r="E92" s="211" t="s">
        <v>2037</v>
      </c>
      <c r="F92" s="212" t="s">
        <v>2038</v>
      </c>
      <c r="G92" s="213" t="s">
        <v>1240</v>
      </c>
      <c r="H92" s="214">
        <v>1</v>
      </c>
      <c r="I92" s="215"/>
      <c r="J92" s="216">
        <f>ROUND(I92*H92,2)</f>
        <v>0</v>
      </c>
      <c r="K92" s="212" t="s">
        <v>179</v>
      </c>
      <c r="L92" s="42"/>
      <c r="M92" s="217" t="s">
        <v>19</v>
      </c>
      <c r="N92" s="218" t="s">
        <v>46</v>
      </c>
      <c r="O92" s="82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1" t="s">
        <v>1779</v>
      </c>
      <c r="AT92" s="221" t="s">
        <v>79</v>
      </c>
      <c r="AU92" s="221" t="s">
        <v>84</v>
      </c>
      <c r="AY92" s="15" t="s">
        <v>173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5" t="s">
        <v>82</v>
      </c>
      <c r="BK92" s="222">
        <f>ROUND(I92*H92,2)</f>
        <v>0</v>
      </c>
      <c r="BL92" s="15" t="s">
        <v>1779</v>
      </c>
      <c r="BM92" s="221" t="s">
        <v>2039</v>
      </c>
    </row>
    <row r="93" s="2" customFormat="1">
      <c r="A93" s="36"/>
      <c r="B93" s="37"/>
      <c r="C93" s="38"/>
      <c r="D93" s="223" t="s">
        <v>181</v>
      </c>
      <c r="E93" s="38"/>
      <c r="F93" s="224" t="s">
        <v>2040</v>
      </c>
      <c r="G93" s="38"/>
      <c r="H93" s="38"/>
      <c r="I93" s="225"/>
      <c r="J93" s="38"/>
      <c r="K93" s="38"/>
      <c r="L93" s="42"/>
      <c r="M93" s="259"/>
      <c r="N93" s="260"/>
      <c r="O93" s="256"/>
      <c r="P93" s="256"/>
      <c r="Q93" s="256"/>
      <c r="R93" s="256"/>
      <c r="S93" s="256"/>
      <c r="T93" s="261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181</v>
      </c>
      <c r="AU93" s="15" t="s">
        <v>84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mh8yIhGe8D8p765W4bC19PgriiKoYMx7034Cp9dOZQni5N5y3TCNrbcrHeerdybVeVx4bFjV86yxwJI7lZ9lPQ==" hashValue="Um9qAAs+CY9tI5ZW2oMQk0ftrPV0o9rohOb22Myf0XOxIzWJRKkoG/VpiCvfh3UDq8tvh6eOaztoMPzcEB6J/w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013254000"/>
    <hyperlink ref="F90" r:id="rId2" display="https://podminky.urs.cz/item/CS_URS_2024_01/030001000"/>
    <hyperlink ref="F93" r:id="rId3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128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130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ROUND(J108,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ROUND((SUM(BE108:BE488)),  2)</f>
        <v>0</v>
      </c>
      <c r="G35" s="36"/>
      <c r="H35" s="36"/>
      <c r="I35" s="155">
        <v>0.20999999999999999</v>
      </c>
      <c r="J35" s="154">
        <f>ROUND(((SUM(BE108:BE488))*I35),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ROUND((SUM(BF108:BF488)),  2)</f>
        <v>0</v>
      </c>
      <c r="G36" s="36"/>
      <c r="H36" s="36"/>
      <c r="I36" s="155">
        <v>0.12</v>
      </c>
      <c r="J36" s="154">
        <f>ROUND(((SUM(BF108:BF488))*I36),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ROUND((SUM(BG108:BG488)),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ROUND((SUM(BH108:BH488)),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ROUND((SUM(BI108:BI488)),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128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A - Stavební práce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J108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J109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136</v>
      </c>
      <c r="E65" s="180"/>
      <c r="F65" s="180"/>
      <c r="G65" s="180"/>
      <c r="H65" s="180"/>
      <c r="I65" s="180"/>
      <c r="J65" s="181">
        <f>J110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137</v>
      </c>
      <c r="E66" s="180"/>
      <c r="F66" s="180"/>
      <c r="G66" s="180"/>
      <c r="H66" s="180"/>
      <c r="I66" s="180"/>
      <c r="J66" s="181">
        <f>J115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8"/>
      <c r="C67" s="123"/>
      <c r="D67" s="179" t="s">
        <v>138</v>
      </c>
      <c r="E67" s="180"/>
      <c r="F67" s="180"/>
      <c r="G67" s="180"/>
      <c r="H67" s="180"/>
      <c r="I67" s="180"/>
      <c r="J67" s="181">
        <f>J123</f>
        <v>0</v>
      </c>
      <c r="K67" s="123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8"/>
      <c r="C68" s="123"/>
      <c r="D68" s="179" t="s">
        <v>139</v>
      </c>
      <c r="E68" s="180"/>
      <c r="F68" s="180"/>
      <c r="G68" s="180"/>
      <c r="H68" s="180"/>
      <c r="I68" s="180"/>
      <c r="J68" s="181">
        <f>J146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8"/>
      <c r="C69" s="123"/>
      <c r="D69" s="179" t="s">
        <v>140</v>
      </c>
      <c r="E69" s="180"/>
      <c r="F69" s="180"/>
      <c r="G69" s="180"/>
      <c r="H69" s="180"/>
      <c r="I69" s="180"/>
      <c r="J69" s="181">
        <f>J170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2"/>
      <c r="C70" s="173"/>
      <c r="D70" s="174" t="s">
        <v>141</v>
      </c>
      <c r="E70" s="175"/>
      <c r="F70" s="175"/>
      <c r="G70" s="175"/>
      <c r="H70" s="175"/>
      <c r="I70" s="175"/>
      <c r="J70" s="176">
        <f>J173</f>
        <v>0</v>
      </c>
      <c r="K70" s="173"/>
      <c r="L70" s="17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8"/>
      <c r="C71" s="123"/>
      <c r="D71" s="179" t="s">
        <v>142</v>
      </c>
      <c r="E71" s="180"/>
      <c r="F71" s="180"/>
      <c r="G71" s="180"/>
      <c r="H71" s="180"/>
      <c r="I71" s="180"/>
      <c r="J71" s="181">
        <f>J174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143</v>
      </c>
      <c r="E72" s="180"/>
      <c r="F72" s="180"/>
      <c r="G72" s="180"/>
      <c r="H72" s="180"/>
      <c r="I72" s="180"/>
      <c r="J72" s="181">
        <f>J178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144</v>
      </c>
      <c r="E73" s="180"/>
      <c r="F73" s="180"/>
      <c r="G73" s="180"/>
      <c r="H73" s="180"/>
      <c r="I73" s="180"/>
      <c r="J73" s="181">
        <f>J183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8"/>
      <c r="C74" s="123"/>
      <c r="D74" s="179" t="s">
        <v>145</v>
      </c>
      <c r="E74" s="180"/>
      <c r="F74" s="180"/>
      <c r="G74" s="180"/>
      <c r="H74" s="180"/>
      <c r="I74" s="180"/>
      <c r="J74" s="181">
        <f>J191</f>
        <v>0</v>
      </c>
      <c r="K74" s="123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8"/>
      <c r="C75" s="123"/>
      <c r="D75" s="179" t="s">
        <v>146</v>
      </c>
      <c r="E75" s="180"/>
      <c r="F75" s="180"/>
      <c r="G75" s="180"/>
      <c r="H75" s="180"/>
      <c r="I75" s="180"/>
      <c r="J75" s="181">
        <f>J201</f>
        <v>0</v>
      </c>
      <c r="K75" s="123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8"/>
      <c r="C76" s="123"/>
      <c r="D76" s="179" t="s">
        <v>147</v>
      </c>
      <c r="E76" s="180"/>
      <c r="F76" s="180"/>
      <c r="G76" s="180"/>
      <c r="H76" s="180"/>
      <c r="I76" s="180"/>
      <c r="J76" s="181">
        <f>J216</f>
        <v>0</v>
      </c>
      <c r="K76" s="123"/>
      <c r="L76" s="18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8"/>
      <c r="C77" s="123"/>
      <c r="D77" s="179" t="s">
        <v>148</v>
      </c>
      <c r="E77" s="180"/>
      <c r="F77" s="180"/>
      <c r="G77" s="180"/>
      <c r="H77" s="180"/>
      <c r="I77" s="180"/>
      <c r="J77" s="181">
        <f>J235</f>
        <v>0</v>
      </c>
      <c r="K77" s="123"/>
      <c r="L77" s="18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8"/>
      <c r="C78" s="123"/>
      <c r="D78" s="179" t="s">
        <v>149</v>
      </c>
      <c r="E78" s="180"/>
      <c r="F78" s="180"/>
      <c r="G78" s="180"/>
      <c r="H78" s="180"/>
      <c r="I78" s="180"/>
      <c r="J78" s="181">
        <f>J246</f>
        <v>0</v>
      </c>
      <c r="K78" s="123"/>
      <c r="L78" s="18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8"/>
      <c r="C79" s="123"/>
      <c r="D79" s="179" t="s">
        <v>150</v>
      </c>
      <c r="E79" s="180"/>
      <c r="F79" s="180"/>
      <c r="G79" s="180"/>
      <c r="H79" s="180"/>
      <c r="I79" s="180"/>
      <c r="J79" s="181">
        <f>J251</f>
        <v>0</v>
      </c>
      <c r="K79" s="123"/>
      <c r="L79" s="18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8"/>
      <c r="C80" s="123"/>
      <c r="D80" s="179" t="s">
        <v>151</v>
      </c>
      <c r="E80" s="180"/>
      <c r="F80" s="180"/>
      <c r="G80" s="180"/>
      <c r="H80" s="180"/>
      <c r="I80" s="180"/>
      <c r="J80" s="181">
        <f>J316</f>
        <v>0</v>
      </c>
      <c r="K80" s="123"/>
      <c r="L80" s="182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10" customFormat="1" ht="19.92" customHeight="1">
      <c r="A81" s="10"/>
      <c r="B81" s="178"/>
      <c r="C81" s="123"/>
      <c r="D81" s="179" t="s">
        <v>152</v>
      </c>
      <c r="E81" s="180"/>
      <c r="F81" s="180"/>
      <c r="G81" s="180"/>
      <c r="H81" s="180"/>
      <c r="I81" s="180"/>
      <c r="J81" s="181">
        <f>J340</f>
        <v>0</v>
      </c>
      <c r="K81" s="123"/>
      <c r="L81" s="182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hidden="1" s="10" customFormat="1" ht="19.92" customHeight="1">
      <c r="A82" s="10"/>
      <c r="B82" s="178"/>
      <c r="C82" s="123"/>
      <c r="D82" s="179" t="s">
        <v>153</v>
      </c>
      <c r="E82" s="180"/>
      <c r="F82" s="180"/>
      <c r="G82" s="180"/>
      <c r="H82" s="180"/>
      <c r="I82" s="180"/>
      <c r="J82" s="181">
        <f>J360</f>
        <v>0</v>
      </c>
      <c r="K82" s="123"/>
      <c r="L82" s="182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hidden="1" s="10" customFormat="1" ht="19.92" customHeight="1">
      <c r="A83" s="10"/>
      <c r="B83" s="178"/>
      <c r="C83" s="123"/>
      <c r="D83" s="179" t="s">
        <v>154</v>
      </c>
      <c r="E83" s="180"/>
      <c r="F83" s="180"/>
      <c r="G83" s="180"/>
      <c r="H83" s="180"/>
      <c r="I83" s="180"/>
      <c r="J83" s="181">
        <f>J381</f>
        <v>0</v>
      </c>
      <c r="K83" s="123"/>
      <c r="L83" s="182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hidden="1" s="10" customFormat="1" ht="19.92" customHeight="1">
      <c r="A84" s="10"/>
      <c r="B84" s="178"/>
      <c r="C84" s="123"/>
      <c r="D84" s="179" t="s">
        <v>155</v>
      </c>
      <c r="E84" s="180"/>
      <c r="F84" s="180"/>
      <c r="G84" s="180"/>
      <c r="H84" s="180"/>
      <c r="I84" s="180"/>
      <c r="J84" s="181">
        <f>J413</f>
        <v>0</v>
      </c>
      <c r="K84" s="123"/>
      <c r="L84" s="182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hidden="1" s="10" customFormat="1" ht="19.92" customHeight="1">
      <c r="A85" s="10"/>
      <c r="B85" s="178"/>
      <c r="C85" s="123"/>
      <c r="D85" s="179" t="s">
        <v>156</v>
      </c>
      <c r="E85" s="180"/>
      <c r="F85" s="180"/>
      <c r="G85" s="180"/>
      <c r="H85" s="180"/>
      <c r="I85" s="180"/>
      <c r="J85" s="181">
        <f>J429</f>
        <v>0</v>
      </c>
      <c r="K85" s="123"/>
      <c r="L85" s="182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hidden="1" s="10" customFormat="1" ht="19.92" customHeight="1">
      <c r="A86" s="10"/>
      <c r="B86" s="178"/>
      <c r="C86" s="123"/>
      <c r="D86" s="179" t="s">
        <v>157</v>
      </c>
      <c r="E86" s="180"/>
      <c r="F86" s="180"/>
      <c r="G86" s="180"/>
      <c r="H86" s="180"/>
      <c r="I86" s="180"/>
      <c r="J86" s="181">
        <f>J451</f>
        <v>0</v>
      </c>
      <c r="K86" s="123"/>
      <c r="L86" s="182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hidden="1" s="2" customFormat="1" ht="21.84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57"/>
      <c r="C88" s="58"/>
      <c r="D88" s="58"/>
      <c r="E88" s="58"/>
      <c r="F88" s="58"/>
      <c r="G88" s="58"/>
      <c r="H88" s="58"/>
      <c r="I88" s="58"/>
      <c r="J88" s="58"/>
      <c r="K88" s="5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/>
    <row r="90" hidden="1"/>
    <row r="91" hidden="1"/>
    <row r="92" s="2" customFormat="1" ht="6.96" customHeight="1">
      <c r="A92" s="36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4.96" customHeight="1">
      <c r="A93" s="36"/>
      <c r="B93" s="37"/>
      <c r="C93" s="21" t="s">
        <v>158</v>
      </c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6.96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4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2" customHeight="1">
      <c r="A95" s="36"/>
      <c r="B95" s="37"/>
      <c r="C95" s="30" t="s">
        <v>16</v>
      </c>
      <c r="D95" s="38"/>
      <c r="E95" s="38"/>
      <c r="F95" s="38"/>
      <c r="G95" s="38"/>
      <c r="H95" s="38"/>
      <c r="I95" s="38"/>
      <c r="J95" s="38"/>
      <c r="K95" s="38"/>
      <c r="L95" s="14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6.5" customHeight="1">
      <c r="A96" s="36"/>
      <c r="B96" s="37"/>
      <c r="C96" s="38"/>
      <c r="D96" s="38"/>
      <c r="E96" s="167" t="str">
        <f>E7</f>
        <v>OBJEKT - Klatovská 200G, 30100 Plzeň</v>
      </c>
      <c r="F96" s="30"/>
      <c r="G96" s="30"/>
      <c r="H96" s="30"/>
      <c r="I96" s="38"/>
      <c r="J96" s="38"/>
      <c r="K96" s="38"/>
      <c r="L96" s="14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1" customFormat="1" ht="12" customHeight="1">
      <c r="B97" s="19"/>
      <c r="C97" s="30" t="s">
        <v>127</v>
      </c>
      <c r="D97" s="20"/>
      <c r="E97" s="20"/>
      <c r="F97" s="20"/>
      <c r="G97" s="20"/>
      <c r="H97" s="20"/>
      <c r="I97" s="20"/>
      <c r="J97" s="20"/>
      <c r="K97" s="20"/>
      <c r="L97" s="18"/>
    </row>
    <row r="98" s="2" customFormat="1" ht="16.5" customHeight="1">
      <c r="A98" s="36"/>
      <c r="B98" s="37"/>
      <c r="C98" s="38"/>
      <c r="D98" s="38"/>
      <c r="E98" s="167" t="s">
        <v>128</v>
      </c>
      <c r="F98" s="38"/>
      <c r="G98" s="38"/>
      <c r="H98" s="38"/>
      <c r="I98" s="38"/>
      <c r="J98" s="38"/>
      <c r="K98" s="38"/>
      <c r="L98" s="14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12" customHeight="1">
      <c r="A99" s="36"/>
      <c r="B99" s="37"/>
      <c r="C99" s="30" t="s">
        <v>129</v>
      </c>
      <c r="D99" s="38"/>
      <c r="E99" s="38"/>
      <c r="F99" s="38"/>
      <c r="G99" s="38"/>
      <c r="H99" s="38"/>
      <c r="I99" s="38"/>
      <c r="J99" s="38"/>
      <c r="K99" s="38"/>
      <c r="L99" s="14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6.5" customHeight="1">
      <c r="A100" s="36"/>
      <c r="B100" s="37"/>
      <c r="C100" s="38"/>
      <c r="D100" s="38"/>
      <c r="E100" s="67" t="str">
        <f>E11</f>
        <v>A - Stavební práce</v>
      </c>
      <c r="F100" s="38"/>
      <c r="G100" s="38"/>
      <c r="H100" s="38"/>
      <c r="I100" s="38"/>
      <c r="J100" s="38"/>
      <c r="K100" s="38"/>
      <c r="L100" s="14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142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12" customHeight="1">
      <c r="A102" s="36"/>
      <c r="B102" s="37"/>
      <c r="C102" s="30" t="s">
        <v>21</v>
      </c>
      <c r="D102" s="38"/>
      <c r="E102" s="38"/>
      <c r="F102" s="25" t="str">
        <f>F14</f>
        <v>Klatovská 200G, 30100 Plzeň</v>
      </c>
      <c r="G102" s="38"/>
      <c r="H102" s="38"/>
      <c r="I102" s="30" t="s">
        <v>23</v>
      </c>
      <c r="J102" s="70" t="str">
        <f>IF(J14="","",J14)</f>
        <v>20. 3. 2024</v>
      </c>
      <c r="K102" s="38"/>
      <c r="L102" s="142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14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5.65" customHeight="1">
      <c r="A104" s="36"/>
      <c r="B104" s="37"/>
      <c r="C104" s="30" t="s">
        <v>25</v>
      </c>
      <c r="D104" s="38"/>
      <c r="E104" s="38"/>
      <c r="F104" s="25" t="str">
        <f>E17</f>
        <v>Střední škola informatiky a finančních služeb</v>
      </c>
      <c r="G104" s="38"/>
      <c r="H104" s="38"/>
      <c r="I104" s="30" t="s">
        <v>33</v>
      </c>
      <c r="J104" s="34" t="str">
        <f>E23</f>
        <v>Planteam, Na Výsluní 630, Líně - Sulkov</v>
      </c>
      <c r="K104" s="38"/>
      <c r="L104" s="14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5.15" customHeight="1">
      <c r="A105" s="36"/>
      <c r="B105" s="37"/>
      <c r="C105" s="30" t="s">
        <v>31</v>
      </c>
      <c r="D105" s="38"/>
      <c r="E105" s="38"/>
      <c r="F105" s="25" t="str">
        <f>IF(E20="","",E20)</f>
        <v>Vyplň údaj</v>
      </c>
      <c r="G105" s="38"/>
      <c r="H105" s="38"/>
      <c r="I105" s="30" t="s">
        <v>37</v>
      </c>
      <c r="J105" s="34" t="str">
        <f>E26</f>
        <v>Ing. Irena Potužáková</v>
      </c>
      <c r="K105" s="38"/>
      <c r="L105" s="142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0.32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14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11" customFormat="1" ht="29.28" customHeight="1">
      <c r="A107" s="183"/>
      <c r="B107" s="184"/>
      <c r="C107" s="185" t="s">
        <v>159</v>
      </c>
      <c r="D107" s="186" t="s">
        <v>60</v>
      </c>
      <c r="E107" s="186" t="s">
        <v>56</v>
      </c>
      <c r="F107" s="186" t="s">
        <v>57</v>
      </c>
      <c r="G107" s="186" t="s">
        <v>160</v>
      </c>
      <c r="H107" s="186" t="s">
        <v>161</v>
      </c>
      <c r="I107" s="186" t="s">
        <v>162</v>
      </c>
      <c r="J107" s="186" t="s">
        <v>133</v>
      </c>
      <c r="K107" s="187" t="s">
        <v>163</v>
      </c>
      <c r="L107" s="188"/>
      <c r="M107" s="90" t="s">
        <v>19</v>
      </c>
      <c r="N107" s="91" t="s">
        <v>45</v>
      </c>
      <c r="O107" s="91" t="s">
        <v>164</v>
      </c>
      <c r="P107" s="91" t="s">
        <v>165</v>
      </c>
      <c r="Q107" s="91" t="s">
        <v>166</v>
      </c>
      <c r="R107" s="91" t="s">
        <v>167</v>
      </c>
      <c r="S107" s="91" t="s">
        <v>168</v>
      </c>
      <c r="T107" s="92" t="s">
        <v>169</v>
      </c>
      <c r="U107" s="183"/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</row>
    <row r="108" s="2" customFormat="1" ht="22.8" customHeight="1">
      <c r="A108" s="36"/>
      <c r="B108" s="37"/>
      <c r="C108" s="97" t="s">
        <v>170</v>
      </c>
      <c r="D108" s="38"/>
      <c r="E108" s="38"/>
      <c r="F108" s="38"/>
      <c r="G108" s="38"/>
      <c r="H108" s="38"/>
      <c r="I108" s="38"/>
      <c r="J108" s="189">
        <f>BK108</f>
        <v>0</v>
      </c>
      <c r="K108" s="38"/>
      <c r="L108" s="42"/>
      <c r="M108" s="93"/>
      <c r="N108" s="190"/>
      <c r="O108" s="94"/>
      <c r="P108" s="191">
        <f>P109+P173</f>
        <v>0</v>
      </c>
      <c r="Q108" s="94"/>
      <c r="R108" s="191">
        <f>R109+R173</f>
        <v>25.187264109999994</v>
      </c>
      <c r="S108" s="94"/>
      <c r="T108" s="192">
        <f>T109+T173</f>
        <v>19.52633204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74</v>
      </c>
      <c r="AU108" s="15" t="s">
        <v>134</v>
      </c>
      <c r="BK108" s="193">
        <f>BK109+BK173</f>
        <v>0</v>
      </c>
    </row>
    <row r="109" s="12" customFormat="1" ht="25.92" customHeight="1">
      <c r="A109" s="12"/>
      <c r="B109" s="194"/>
      <c r="C109" s="195"/>
      <c r="D109" s="196" t="s">
        <v>74</v>
      </c>
      <c r="E109" s="197" t="s">
        <v>171</v>
      </c>
      <c r="F109" s="197" t="s">
        <v>172</v>
      </c>
      <c r="G109" s="195"/>
      <c r="H109" s="195"/>
      <c r="I109" s="198"/>
      <c r="J109" s="199">
        <f>BK109</f>
        <v>0</v>
      </c>
      <c r="K109" s="195"/>
      <c r="L109" s="200"/>
      <c r="M109" s="201"/>
      <c r="N109" s="202"/>
      <c r="O109" s="202"/>
      <c r="P109" s="203">
        <f>P110+P115+P123+P146+P170</f>
        <v>0</v>
      </c>
      <c r="Q109" s="202"/>
      <c r="R109" s="203">
        <f>R110+R115+R123+R146+R170</f>
        <v>5.9343976599999992</v>
      </c>
      <c r="S109" s="202"/>
      <c r="T109" s="204">
        <f>T110+T115+T123+T146+T170</f>
        <v>14.947764000000001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5" t="s">
        <v>82</v>
      </c>
      <c r="AT109" s="206" t="s">
        <v>74</v>
      </c>
      <c r="AU109" s="206" t="s">
        <v>75</v>
      </c>
      <c r="AY109" s="205" t="s">
        <v>173</v>
      </c>
      <c r="BK109" s="207">
        <f>BK110+BK115+BK123+BK146+BK170</f>
        <v>0</v>
      </c>
    </row>
    <row r="110" s="12" customFormat="1" ht="22.8" customHeight="1">
      <c r="A110" s="12"/>
      <c r="B110" s="194"/>
      <c r="C110" s="195"/>
      <c r="D110" s="196" t="s">
        <v>74</v>
      </c>
      <c r="E110" s="208" t="s">
        <v>174</v>
      </c>
      <c r="F110" s="208" t="s">
        <v>175</v>
      </c>
      <c r="G110" s="195"/>
      <c r="H110" s="195"/>
      <c r="I110" s="198"/>
      <c r="J110" s="209">
        <f>BK110</f>
        <v>0</v>
      </c>
      <c r="K110" s="195"/>
      <c r="L110" s="200"/>
      <c r="M110" s="201"/>
      <c r="N110" s="202"/>
      <c r="O110" s="202"/>
      <c r="P110" s="203">
        <f>SUM(P111:P114)</f>
        <v>0</v>
      </c>
      <c r="Q110" s="202"/>
      <c r="R110" s="203">
        <f>SUM(R111:R114)</f>
        <v>0.42171149999999996</v>
      </c>
      <c r="S110" s="202"/>
      <c r="T110" s="204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5" t="s">
        <v>82</v>
      </c>
      <c r="AT110" s="206" t="s">
        <v>74</v>
      </c>
      <c r="AU110" s="206" t="s">
        <v>82</v>
      </c>
      <c r="AY110" s="205" t="s">
        <v>173</v>
      </c>
      <c r="BK110" s="207">
        <f>SUM(BK111:BK114)</f>
        <v>0</v>
      </c>
    </row>
    <row r="111" s="2" customFormat="1" ht="49.05" customHeight="1">
      <c r="A111" s="36"/>
      <c r="B111" s="37"/>
      <c r="C111" s="210" t="s">
        <v>82</v>
      </c>
      <c r="D111" s="210" t="s">
        <v>79</v>
      </c>
      <c r="E111" s="211" t="s">
        <v>176</v>
      </c>
      <c r="F111" s="212" t="s">
        <v>177</v>
      </c>
      <c r="G111" s="213" t="s">
        <v>178</v>
      </c>
      <c r="H111" s="214">
        <v>0.17499999999999999</v>
      </c>
      <c r="I111" s="215"/>
      <c r="J111" s="216">
        <f>ROUND(I111*H111,2)</f>
        <v>0</v>
      </c>
      <c r="K111" s="212" t="s">
        <v>179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2.40978</v>
      </c>
      <c r="R111" s="219">
        <f>Q111*H111</f>
        <v>0.42171149999999996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84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180</v>
      </c>
    </row>
    <row r="112" s="2" customFormat="1">
      <c r="A112" s="36"/>
      <c r="B112" s="37"/>
      <c r="C112" s="38"/>
      <c r="D112" s="223" t="s">
        <v>181</v>
      </c>
      <c r="E112" s="38"/>
      <c r="F112" s="224" t="s">
        <v>182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181</v>
      </c>
      <c r="AU112" s="15" t="s">
        <v>84</v>
      </c>
    </row>
    <row r="113" s="13" customFormat="1">
      <c r="A113" s="13"/>
      <c r="B113" s="228"/>
      <c r="C113" s="229"/>
      <c r="D113" s="230" t="s">
        <v>183</v>
      </c>
      <c r="E113" s="231" t="s">
        <v>19</v>
      </c>
      <c r="F113" s="232" t="s">
        <v>184</v>
      </c>
      <c r="G113" s="229"/>
      <c r="H113" s="233">
        <v>0.074999999999999997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183</v>
      </c>
      <c r="AU113" s="239" t="s">
        <v>84</v>
      </c>
      <c r="AV113" s="13" t="s">
        <v>84</v>
      </c>
      <c r="AW113" s="13" t="s">
        <v>36</v>
      </c>
      <c r="AX113" s="13" t="s">
        <v>75</v>
      </c>
      <c r="AY113" s="239" t="s">
        <v>173</v>
      </c>
    </row>
    <row r="114" s="13" customFormat="1">
      <c r="A114" s="13"/>
      <c r="B114" s="228"/>
      <c r="C114" s="229"/>
      <c r="D114" s="230" t="s">
        <v>183</v>
      </c>
      <c r="E114" s="231" t="s">
        <v>19</v>
      </c>
      <c r="F114" s="232" t="s">
        <v>185</v>
      </c>
      <c r="G114" s="229"/>
      <c r="H114" s="233">
        <v>0.10000000000000001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183</v>
      </c>
      <c r="AU114" s="239" t="s">
        <v>84</v>
      </c>
      <c r="AV114" s="13" t="s">
        <v>84</v>
      </c>
      <c r="AW114" s="13" t="s">
        <v>36</v>
      </c>
      <c r="AX114" s="13" t="s">
        <v>75</v>
      </c>
      <c r="AY114" s="239" t="s">
        <v>173</v>
      </c>
    </row>
    <row r="115" s="12" customFormat="1" ht="22.8" customHeight="1">
      <c r="A115" s="12"/>
      <c r="B115" s="194"/>
      <c r="C115" s="195"/>
      <c r="D115" s="196" t="s">
        <v>74</v>
      </c>
      <c r="E115" s="208" t="s">
        <v>186</v>
      </c>
      <c r="F115" s="208" t="s">
        <v>187</v>
      </c>
      <c r="G115" s="195"/>
      <c r="H115" s="195"/>
      <c r="I115" s="198"/>
      <c r="J115" s="209">
        <f>BK115</f>
        <v>0</v>
      </c>
      <c r="K115" s="195"/>
      <c r="L115" s="200"/>
      <c r="M115" s="201"/>
      <c r="N115" s="202"/>
      <c r="O115" s="202"/>
      <c r="P115" s="203">
        <f>SUM(P116:P122)</f>
        <v>0</v>
      </c>
      <c r="Q115" s="202"/>
      <c r="R115" s="203">
        <f>SUM(R116:R122)</f>
        <v>5.5008235199999991</v>
      </c>
      <c r="S115" s="202"/>
      <c r="T115" s="204">
        <f>SUM(T116:T122)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5" t="s">
        <v>82</v>
      </c>
      <c r="AT115" s="206" t="s">
        <v>74</v>
      </c>
      <c r="AU115" s="206" t="s">
        <v>82</v>
      </c>
      <c r="AY115" s="205" t="s">
        <v>173</v>
      </c>
      <c r="BK115" s="207">
        <f>SUM(BK116:BK122)</f>
        <v>0</v>
      </c>
    </row>
    <row r="116" s="2" customFormat="1" ht="21.75" customHeight="1">
      <c r="A116" s="36"/>
      <c r="B116" s="37"/>
      <c r="C116" s="210" t="s">
        <v>84</v>
      </c>
      <c r="D116" s="210" t="s">
        <v>79</v>
      </c>
      <c r="E116" s="211" t="s">
        <v>188</v>
      </c>
      <c r="F116" s="212" t="s">
        <v>189</v>
      </c>
      <c r="G116" s="213" t="s">
        <v>190</v>
      </c>
      <c r="H116" s="214">
        <v>0.59999999999999998</v>
      </c>
      <c r="I116" s="215"/>
      <c r="J116" s="216">
        <f>ROUND(I116*H116,2)</f>
        <v>0</v>
      </c>
      <c r="K116" s="212" t="s">
        <v>179</v>
      </c>
      <c r="L116" s="42"/>
      <c r="M116" s="217" t="s">
        <v>19</v>
      </c>
      <c r="N116" s="218" t="s">
        <v>46</v>
      </c>
      <c r="O116" s="82"/>
      <c r="P116" s="219">
        <f>O116*H116</f>
        <v>0</v>
      </c>
      <c r="Q116" s="219">
        <v>0.056000000000000001</v>
      </c>
      <c r="R116" s="219">
        <f>Q116*H116</f>
        <v>0.033599999999999998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174</v>
      </c>
      <c r="AT116" s="221" t="s">
        <v>79</v>
      </c>
      <c r="AU116" s="221" t="s">
        <v>84</v>
      </c>
      <c r="AY116" s="15" t="s">
        <v>173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82</v>
      </c>
      <c r="BK116" s="222">
        <f>ROUND(I116*H116,2)</f>
        <v>0</v>
      </c>
      <c r="BL116" s="15" t="s">
        <v>174</v>
      </c>
      <c r="BM116" s="221" t="s">
        <v>191</v>
      </c>
    </row>
    <row r="117" s="2" customFormat="1">
      <c r="A117" s="36"/>
      <c r="B117" s="37"/>
      <c r="C117" s="38"/>
      <c r="D117" s="223" t="s">
        <v>181</v>
      </c>
      <c r="E117" s="38"/>
      <c r="F117" s="224" t="s">
        <v>192</v>
      </c>
      <c r="G117" s="38"/>
      <c r="H117" s="38"/>
      <c r="I117" s="225"/>
      <c r="J117" s="38"/>
      <c r="K117" s="38"/>
      <c r="L117" s="42"/>
      <c r="M117" s="226"/>
      <c r="N117" s="227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181</v>
      </c>
      <c r="AU117" s="15" t="s">
        <v>84</v>
      </c>
    </row>
    <row r="118" s="13" customFormat="1">
      <c r="A118" s="13"/>
      <c r="B118" s="228"/>
      <c r="C118" s="229"/>
      <c r="D118" s="230" t="s">
        <v>183</v>
      </c>
      <c r="E118" s="231" t="s">
        <v>19</v>
      </c>
      <c r="F118" s="232" t="s">
        <v>193</v>
      </c>
      <c r="G118" s="229"/>
      <c r="H118" s="233">
        <v>0.59999999999999998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183</v>
      </c>
      <c r="AU118" s="239" t="s">
        <v>84</v>
      </c>
      <c r="AV118" s="13" t="s">
        <v>84</v>
      </c>
      <c r="AW118" s="13" t="s">
        <v>36</v>
      </c>
      <c r="AX118" s="13" t="s">
        <v>82</v>
      </c>
      <c r="AY118" s="239" t="s">
        <v>173</v>
      </c>
    </row>
    <row r="119" s="2" customFormat="1" ht="37.8" customHeight="1">
      <c r="A119" s="36"/>
      <c r="B119" s="37"/>
      <c r="C119" s="210" t="s">
        <v>194</v>
      </c>
      <c r="D119" s="210" t="s">
        <v>79</v>
      </c>
      <c r="E119" s="211" t="s">
        <v>195</v>
      </c>
      <c r="F119" s="212" t="s">
        <v>196</v>
      </c>
      <c r="G119" s="213" t="s">
        <v>178</v>
      </c>
      <c r="H119" s="214">
        <v>2.3759999999999999</v>
      </c>
      <c r="I119" s="215"/>
      <c r="J119" s="216">
        <f>ROUND(I119*H119,2)</f>
        <v>0</v>
      </c>
      <c r="K119" s="212" t="s">
        <v>179</v>
      </c>
      <c r="L119" s="42"/>
      <c r="M119" s="217" t="s">
        <v>19</v>
      </c>
      <c r="N119" s="218" t="s">
        <v>46</v>
      </c>
      <c r="O119" s="82"/>
      <c r="P119" s="219">
        <f>O119*H119</f>
        <v>0</v>
      </c>
      <c r="Q119" s="219">
        <v>2.3010199999999998</v>
      </c>
      <c r="R119" s="219">
        <f>Q119*H119</f>
        <v>5.4672235199999992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174</v>
      </c>
      <c r="AT119" s="221" t="s">
        <v>79</v>
      </c>
      <c r="AU119" s="221" t="s">
        <v>84</v>
      </c>
      <c r="AY119" s="15" t="s">
        <v>173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82</v>
      </c>
      <c r="BK119" s="222">
        <f>ROUND(I119*H119,2)</f>
        <v>0</v>
      </c>
      <c r="BL119" s="15" t="s">
        <v>174</v>
      </c>
      <c r="BM119" s="221" t="s">
        <v>197</v>
      </c>
    </row>
    <row r="120" s="2" customFormat="1">
      <c r="A120" s="36"/>
      <c r="B120" s="37"/>
      <c r="C120" s="38"/>
      <c r="D120" s="223" t="s">
        <v>181</v>
      </c>
      <c r="E120" s="38"/>
      <c r="F120" s="224" t="s">
        <v>198</v>
      </c>
      <c r="G120" s="38"/>
      <c r="H120" s="38"/>
      <c r="I120" s="225"/>
      <c r="J120" s="38"/>
      <c r="K120" s="38"/>
      <c r="L120" s="42"/>
      <c r="M120" s="226"/>
      <c r="N120" s="22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181</v>
      </c>
      <c r="AU120" s="15" t="s">
        <v>84</v>
      </c>
    </row>
    <row r="121" s="13" customFormat="1">
      <c r="A121" s="13"/>
      <c r="B121" s="228"/>
      <c r="C121" s="229"/>
      <c r="D121" s="230" t="s">
        <v>183</v>
      </c>
      <c r="E121" s="231" t="s">
        <v>19</v>
      </c>
      <c r="F121" s="232" t="s">
        <v>199</v>
      </c>
      <c r="G121" s="229"/>
      <c r="H121" s="233">
        <v>2.1600000000000001</v>
      </c>
      <c r="I121" s="234"/>
      <c r="J121" s="229"/>
      <c r="K121" s="229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183</v>
      </c>
      <c r="AU121" s="239" t="s">
        <v>84</v>
      </c>
      <c r="AV121" s="13" t="s">
        <v>84</v>
      </c>
      <c r="AW121" s="13" t="s">
        <v>36</v>
      </c>
      <c r="AX121" s="13" t="s">
        <v>82</v>
      </c>
      <c r="AY121" s="239" t="s">
        <v>173</v>
      </c>
    </row>
    <row r="122" s="13" customFormat="1">
      <c r="A122" s="13"/>
      <c r="B122" s="228"/>
      <c r="C122" s="229"/>
      <c r="D122" s="230" t="s">
        <v>183</v>
      </c>
      <c r="E122" s="229"/>
      <c r="F122" s="232" t="s">
        <v>200</v>
      </c>
      <c r="G122" s="229"/>
      <c r="H122" s="233">
        <v>2.3759999999999999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183</v>
      </c>
      <c r="AU122" s="239" t="s">
        <v>84</v>
      </c>
      <c r="AV122" s="13" t="s">
        <v>84</v>
      </c>
      <c r="AW122" s="13" t="s">
        <v>4</v>
      </c>
      <c r="AX122" s="13" t="s">
        <v>82</v>
      </c>
      <c r="AY122" s="239" t="s">
        <v>173</v>
      </c>
    </row>
    <row r="123" s="12" customFormat="1" ht="22.8" customHeight="1">
      <c r="A123" s="12"/>
      <c r="B123" s="194"/>
      <c r="C123" s="195"/>
      <c r="D123" s="196" t="s">
        <v>74</v>
      </c>
      <c r="E123" s="208" t="s">
        <v>201</v>
      </c>
      <c r="F123" s="208" t="s">
        <v>202</v>
      </c>
      <c r="G123" s="195"/>
      <c r="H123" s="195"/>
      <c r="I123" s="198"/>
      <c r="J123" s="209">
        <f>BK123</f>
        <v>0</v>
      </c>
      <c r="K123" s="195"/>
      <c r="L123" s="200"/>
      <c r="M123" s="201"/>
      <c r="N123" s="202"/>
      <c r="O123" s="202"/>
      <c r="P123" s="203">
        <f>SUM(P124:P145)</f>
        <v>0</v>
      </c>
      <c r="Q123" s="202"/>
      <c r="R123" s="203">
        <f>SUM(R124:R145)</f>
        <v>0.011862640000000001</v>
      </c>
      <c r="S123" s="202"/>
      <c r="T123" s="204">
        <f>SUM(T124:T145)</f>
        <v>14.947764000000001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5" t="s">
        <v>82</v>
      </c>
      <c r="AT123" s="206" t="s">
        <v>74</v>
      </c>
      <c r="AU123" s="206" t="s">
        <v>82</v>
      </c>
      <c r="AY123" s="205" t="s">
        <v>173</v>
      </c>
      <c r="BK123" s="207">
        <f>SUM(BK124:BK145)</f>
        <v>0</v>
      </c>
    </row>
    <row r="124" s="2" customFormat="1" ht="37.8" customHeight="1">
      <c r="A124" s="36"/>
      <c r="B124" s="37"/>
      <c r="C124" s="210" t="s">
        <v>174</v>
      </c>
      <c r="D124" s="210" t="s">
        <v>79</v>
      </c>
      <c r="E124" s="211" t="s">
        <v>203</v>
      </c>
      <c r="F124" s="212" t="s">
        <v>204</v>
      </c>
      <c r="G124" s="213" t="s">
        <v>190</v>
      </c>
      <c r="H124" s="214">
        <v>27</v>
      </c>
      <c r="I124" s="215"/>
      <c r="J124" s="216">
        <f>ROUND(I124*H124,2)</f>
        <v>0</v>
      </c>
      <c r="K124" s="212" t="s">
        <v>179</v>
      </c>
      <c r="L124" s="42"/>
      <c r="M124" s="217" t="s">
        <v>19</v>
      </c>
      <c r="N124" s="218" t="s">
        <v>46</v>
      </c>
      <c r="O124" s="82"/>
      <c r="P124" s="219">
        <f>O124*H124</f>
        <v>0</v>
      </c>
      <c r="Q124" s="219">
        <v>0.00021000000000000001</v>
      </c>
      <c r="R124" s="219">
        <f>Q124*H124</f>
        <v>0.0056700000000000006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174</v>
      </c>
      <c r="AT124" s="221" t="s">
        <v>79</v>
      </c>
      <c r="AU124" s="221" t="s">
        <v>84</v>
      </c>
      <c r="AY124" s="15" t="s">
        <v>173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5" t="s">
        <v>82</v>
      </c>
      <c r="BK124" s="222">
        <f>ROUND(I124*H124,2)</f>
        <v>0</v>
      </c>
      <c r="BL124" s="15" t="s">
        <v>174</v>
      </c>
      <c r="BM124" s="221" t="s">
        <v>205</v>
      </c>
    </row>
    <row r="125" s="2" customFormat="1">
      <c r="A125" s="36"/>
      <c r="B125" s="37"/>
      <c r="C125" s="38"/>
      <c r="D125" s="223" t="s">
        <v>181</v>
      </c>
      <c r="E125" s="38"/>
      <c r="F125" s="224" t="s">
        <v>206</v>
      </c>
      <c r="G125" s="38"/>
      <c r="H125" s="38"/>
      <c r="I125" s="225"/>
      <c r="J125" s="38"/>
      <c r="K125" s="38"/>
      <c r="L125" s="42"/>
      <c r="M125" s="226"/>
      <c r="N125" s="227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181</v>
      </c>
      <c r="AU125" s="15" t="s">
        <v>84</v>
      </c>
    </row>
    <row r="126" s="13" customFormat="1">
      <c r="A126" s="13"/>
      <c r="B126" s="228"/>
      <c r="C126" s="229"/>
      <c r="D126" s="230" t="s">
        <v>183</v>
      </c>
      <c r="E126" s="231" t="s">
        <v>19</v>
      </c>
      <c r="F126" s="232" t="s">
        <v>207</v>
      </c>
      <c r="G126" s="229"/>
      <c r="H126" s="233">
        <v>27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183</v>
      </c>
      <c r="AU126" s="239" t="s">
        <v>84</v>
      </c>
      <c r="AV126" s="13" t="s">
        <v>84</v>
      </c>
      <c r="AW126" s="13" t="s">
        <v>36</v>
      </c>
      <c r="AX126" s="13" t="s">
        <v>82</v>
      </c>
      <c r="AY126" s="239" t="s">
        <v>173</v>
      </c>
    </row>
    <row r="127" s="2" customFormat="1" ht="37.8" customHeight="1">
      <c r="A127" s="36"/>
      <c r="B127" s="37"/>
      <c r="C127" s="210" t="s">
        <v>208</v>
      </c>
      <c r="D127" s="210" t="s">
        <v>79</v>
      </c>
      <c r="E127" s="211" t="s">
        <v>209</v>
      </c>
      <c r="F127" s="212" t="s">
        <v>210</v>
      </c>
      <c r="G127" s="213" t="s">
        <v>190</v>
      </c>
      <c r="H127" s="214">
        <v>144.01599999999999</v>
      </c>
      <c r="I127" s="215"/>
      <c r="J127" s="216">
        <f>ROUND(I127*H127,2)</f>
        <v>0</v>
      </c>
      <c r="K127" s="212" t="s">
        <v>179</v>
      </c>
      <c r="L127" s="42"/>
      <c r="M127" s="217" t="s">
        <v>19</v>
      </c>
      <c r="N127" s="218" t="s">
        <v>46</v>
      </c>
      <c r="O127" s="82"/>
      <c r="P127" s="219">
        <f>O127*H127</f>
        <v>0</v>
      </c>
      <c r="Q127" s="219">
        <v>4.0000000000000003E-05</v>
      </c>
      <c r="R127" s="219">
        <f>Q127*H127</f>
        <v>0.00576064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174</v>
      </c>
      <c r="AT127" s="221" t="s">
        <v>79</v>
      </c>
      <c r="AU127" s="221" t="s">
        <v>84</v>
      </c>
      <c r="AY127" s="15" t="s">
        <v>173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82</v>
      </c>
      <c r="BK127" s="222">
        <f>ROUND(I127*H127,2)</f>
        <v>0</v>
      </c>
      <c r="BL127" s="15" t="s">
        <v>174</v>
      </c>
      <c r="BM127" s="221" t="s">
        <v>211</v>
      </c>
    </row>
    <row r="128" s="2" customFormat="1">
      <c r="A128" s="36"/>
      <c r="B128" s="37"/>
      <c r="C128" s="38"/>
      <c r="D128" s="223" t="s">
        <v>181</v>
      </c>
      <c r="E128" s="38"/>
      <c r="F128" s="224" t="s">
        <v>212</v>
      </c>
      <c r="G128" s="38"/>
      <c r="H128" s="38"/>
      <c r="I128" s="225"/>
      <c r="J128" s="38"/>
      <c r="K128" s="38"/>
      <c r="L128" s="42"/>
      <c r="M128" s="226"/>
      <c r="N128" s="22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181</v>
      </c>
      <c r="AU128" s="15" t="s">
        <v>84</v>
      </c>
    </row>
    <row r="129" s="2" customFormat="1" ht="24.15" customHeight="1">
      <c r="A129" s="36"/>
      <c r="B129" s="37"/>
      <c r="C129" s="210" t="s">
        <v>186</v>
      </c>
      <c r="D129" s="210" t="s">
        <v>79</v>
      </c>
      <c r="E129" s="211" t="s">
        <v>213</v>
      </c>
      <c r="F129" s="212" t="s">
        <v>214</v>
      </c>
      <c r="G129" s="213" t="s">
        <v>190</v>
      </c>
      <c r="H129" s="214">
        <v>144.01599999999999</v>
      </c>
      <c r="I129" s="215"/>
      <c r="J129" s="216">
        <f>ROUND(I129*H129,2)</f>
        <v>0</v>
      </c>
      <c r="K129" s="212" t="s">
        <v>179</v>
      </c>
      <c r="L129" s="42"/>
      <c r="M129" s="217" t="s">
        <v>19</v>
      </c>
      <c r="N129" s="218" t="s">
        <v>46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174</v>
      </c>
      <c r="AT129" s="221" t="s">
        <v>79</v>
      </c>
      <c r="AU129" s="221" t="s">
        <v>84</v>
      </c>
      <c r="AY129" s="15" t="s">
        <v>173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82</v>
      </c>
      <c r="BK129" s="222">
        <f>ROUND(I129*H129,2)</f>
        <v>0</v>
      </c>
      <c r="BL129" s="15" t="s">
        <v>174</v>
      </c>
      <c r="BM129" s="221" t="s">
        <v>215</v>
      </c>
    </row>
    <row r="130" s="2" customFormat="1">
      <c r="A130" s="36"/>
      <c r="B130" s="37"/>
      <c r="C130" s="38"/>
      <c r="D130" s="223" t="s">
        <v>181</v>
      </c>
      <c r="E130" s="38"/>
      <c r="F130" s="224" t="s">
        <v>216</v>
      </c>
      <c r="G130" s="38"/>
      <c r="H130" s="38"/>
      <c r="I130" s="225"/>
      <c r="J130" s="38"/>
      <c r="K130" s="38"/>
      <c r="L130" s="42"/>
      <c r="M130" s="226"/>
      <c r="N130" s="22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181</v>
      </c>
      <c r="AU130" s="15" t="s">
        <v>84</v>
      </c>
    </row>
    <row r="131" s="13" customFormat="1">
      <c r="A131" s="13"/>
      <c r="B131" s="228"/>
      <c r="C131" s="229"/>
      <c r="D131" s="230" t="s">
        <v>183</v>
      </c>
      <c r="E131" s="231" t="s">
        <v>19</v>
      </c>
      <c r="F131" s="232" t="s">
        <v>217</v>
      </c>
      <c r="G131" s="229"/>
      <c r="H131" s="233">
        <v>129.06999999999999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183</v>
      </c>
      <c r="AU131" s="239" t="s">
        <v>84</v>
      </c>
      <c r="AV131" s="13" t="s">
        <v>84</v>
      </c>
      <c r="AW131" s="13" t="s">
        <v>36</v>
      </c>
      <c r="AX131" s="13" t="s">
        <v>75</v>
      </c>
      <c r="AY131" s="239" t="s">
        <v>173</v>
      </c>
    </row>
    <row r="132" s="13" customFormat="1">
      <c r="A132" s="13"/>
      <c r="B132" s="228"/>
      <c r="C132" s="229"/>
      <c r="D132" s="230" t="s">
        <v>183</v>
      </c>
      <c r="E132" s="231" t="s">
        <v>19</v>
      </c>
      <c r="F132" s="232" t="s">
        <v>218</v>
      </c>
      <c r="G132" s="229"/>
      <c r="H132" s="233">
        <v>14.946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183</v>
      </c>
      <c r="AU132" s="239" t="s">
        <v>84</v>
      </c>
      <c r="AV132" s="13" t="s">
        <v>84</v>
      </c>
      <c r="AW132" s="13" t="s">
        <v>36</v>
      </c>
      <c r="AX132" s="13" t="s">
        <v>75</v>
      </c>
      <c r="AY132" s="239" t="s">
        <v>173</v>
      </c>
    </row>
    <row r="133" s="2" customFormat="1" ht="37.8" customHeight="1">
      <c r="A133" s="36"/>
      <c r="B133" s="37"/>
      <c r="C133" s="210" t="s">
        <v>219</v>
      </c>
      <c r="D133" s="210" t="s">
        <v>79</v>
      </c>
      <c r="E133" s="211" t="s">
        <v>220</v>
      </c>
      <c r="F133" s="212" t="s">
        <v>221</v>
      </c>
      <c r="G133" s="213" t="s">
        <v>178</v>
      </c>
      <c r="H133" s="214">
        <v>6.0839999999999996</v>
      </c>
      <c r="I133" s="215"/>
      <c r="J133" s="216">
        <f>ROUND(I133*H133,2)</f>
        <v>0</v>
      </c>
      <c r="K133" s="212" t="s">
        <v>179</v>
      </c>
      <c r="L133" s="42"/>
      <c r="M133" s="217" t="s">
        <v>19</v>
      </c>
      <c r="N133" s="218" t="s">
        <v>46</v>
      </c>
      <c r="O133" s="82"/>
      <c r="P133" s="219">
        <f>O133*H133</f>
        <v>0</v>
      </c>
      <c r="Q133" s="219">
        <v>0</v>
      </c>
      <c r="R133" s="219">
        <f>Q133*H133</f>
        <v>0</v>
      </c>
      <c r="S133" s="219">
        <v>1.671</v>
      </c>
      <c r="T133" s="220">
        <f>S133*H133</f>
        <v>10.166364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174</v>
      </c>
      <c r="AT133" s="221" t="s">
        <v>79</v>
      </c>
      <c r="AU133" s="221" t="s">
        <v>84</v>
      </c>
      <c r="AY133" s="15" t="s">
        <v>173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5" t="s">
        <v>82</v>
      </c>
      <c r="BK133" s="222">
        <f>ROUND(I133*H133,2)</f>
        <v>0</v>
      </c>
      <c r="BL133" s="15" t="s">
        <v>174</v>
      </c>
      <c r="BM133" s="221" t="s">
        <v>222</v>
      </c>
    </row>
    <row r="134" s="2" customFormat="1">
      <c r="A134" s="36"/>
      <c r="B134" s="37"/>
      <c r="C134" s="38"/>
      <c r="D134" s="223" t="s">
        <v>181</v>
      </c>
      <c r="E134" s="38"/>
      <c r="F134" s="224" t="s">
        <v>223</v>
      </c>
      <c r="G134" s="38"/>
      <c r="H134" s="38"/>
      <c r="I134" s="225"/>
      <c r="J134" s="38"/>
      <c r="K134" s="38"/>
      <c r="L134" s="42"/>
      <c r="M134" s="226"/>
      <c r="N134" s="22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181</v>
      </c>
      <c r="AU134" s="15" t="s">
        <v>84</v>
      </c>
    </row>
    <row r="135" s="13" customFormat="1">
      <c r="A135" s="13"/>
      <c r="B135" s="228"/>
      <c r="C135" s="229"/>
      <c r="D135" s="230" t="s">
        <v>183</v>
      </c>
      <c r="E135" s="231" t="s">
        <v>19</v>
      </c>
      <c r="F135" s="232" t="s">
        <v>224</v>
      </c>
      <c r="G135" s="229"/>
      <c r="H135" s="233">
        <v>6.0839999999999996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183</v>
      </c>
      <c r="AU135" s="239" t="s">
        <v>84</v>
      </c>
      <c r="AV135" s="13" t="s">
        <v>84</v>
      </c>
      <c r="AW135" s="13" t="s">
        <v>36</v>
      </c>
      <c r="AX135" s="13" t="s">
        <v>82</v>
      </c>
      <c r="AY135" s="239" t="s">
        <v>173</v>
      </c>
    </row>
    <row r="136" s="2" customFormat="1" ht="24.15" customHeight="1">
      <c r="A136" s="36"/>
      <c r="B136" s="37"/>
      <c r="C136" s="210" t="s">
        <v>225</v>
      </c>
      <c r="D136" s="210" t="s">
        <v>79</v>
      </c>
      <c r="E136" s="211" t="s">
        <v>226</v>
      </c>
      <c r="F136" s="212" t="s">
        <v>227</v>
      </c>
      <c r="G136" s="213" t="s">
        <v>178</v>
      </c>
      <c r="H136" s="214">
        <v>2.1600000000000001</v>
      </c>
      <c r="I136" s="215"/>
      <c r="J136" s="216">
        <f>ROUND(I136*H136,2)</f>
        <v>0</v>
      </c>
      <c r="K136" s="212" t="s">
        <v>179</v>
      </c>
      <c r="L136" s="42"/>
      <c r="M136" s="217" t="s">
        <v>19</v>
      </c>
      <c r="N136" s="218" t="s">
        <v>46</v>
      </c>
      <c r="O136" s="82"/>
      <c r="P136" s="219">
        <f>O136*H136</f>
        <v>0</v>
      </c>
      <c r="Q136" s="219">
        <v>0</v>
      </c>
      <c r="R136" s="219">
        <f>Q136*H136</f>
        <v>0</v>
      </c>
      <c r="S136" s="219">
        <v>2.2000000000000002</v>
      </c>
      <c r="T136" s="220">
        <f>S136*H136</f>
        <v>4.7520000000000007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174</v>
      </c>
      <c r="AT136" s="221" t="s">
        <v>79</v>
      </c>
      <c r="AU136" s="221" t="s">
        <v>84</v>
      </c>
      <c r="AY136" s="15" t="s">
        <v>173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5" t="s">
        <v>82</v>
      </c>
      <c r="BK136" s="222">
        <f>ROUND(I136*H136,2)</f>
        <v>0</v>
      </c>
      <c r="BL136" s="15" t="s">
        <v>174</v>
      </c>
      <c r="BM136" s="221" t="s">
        <v>228</v>
      </c>
    </row>
    <row r="137" s="2" customFormat="1">
      <c r="A137" s="36"/>
      <c r="B137" s="37"/>
      <c r="C137" s="38"/>
      <c r="D137" s="223" t="s">
        <v>181</v>
      </c>
      <c r="E137" s="38"/>
      <c r="F137" s="224" t="s">
        <v>229</v>
      </c>
      <c r="G137" s="38"/>
      <c r="H137" s="38"/>
      <c r="I137" s="225"/>
      <c r="J137" s="38"/>
      <c r="K137" s="38"/>
      <c r="L137" s="42"/>
      <c r="M137" s="226"/>
      <c r="N137" s="227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181</v>
      </c>
      <c r="AU137" s="15" t="s">
        <v>84</v>
      </c>
    </row>
    <row r="138" s="13" customFormat="1">
      <c r="A138" s="13"/>
      <c r="B138" s="228"/>
      <c r="C138" s="229"/>
      <c r="D138" s="230" t="s">
        <v>183</v>
      </c>
      <c r="E138" s="231" t="s">
        <v>19</v>
      </c>
      <c r="F138" s="232" t="s">
        <v>199</v>
      </c>
      <c r="G138" s="229"/>
      <c r="H138" s="233">
        <v>2.1600000000000001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183</v>
      </c>
      <c r="AU138" s="239" t="s">
        <v>84</v>
      </c>
      <c r="AV138" s="13" t="s">
        <v>84</v>
      </c>
      <c r="AW138" s="13" t="s">
        <v>36</v>
      </c>
      <c r="AX138" s="13" t="s">
        <v>82</v>
      </c>
      <c r="AY138" s="239" t="s">
        <v>173</v>
      </c>
    </row>
    <row r="139" s="2" customFormat="1" ht="37.8" customHeight="1">
      <c r="A139" s="36"/>
      <c r="B139" s="37"/>
      <c r="C139" s="210" t="s">
        <v>201</v>
      </c>
      <c r="D139" s="210" t="s">
        <v>79</v>
      </c>
      <c r="E139" s="211" t="s">
        <v>230</v>
      </c>
      <c r="F139" s="212" t="s">
        <v>231</v>
      </c>
      <c r="G139" s="213" t="s">
        <v>232</v>
      </c>
      <c r="H139" s="214">
        <v>2</v>
      </c>
      <c r="I139" s="215"/>
      <c r="J139" s="216">
        <f>ROUND(I139*H139,2)</f>
        <v>0</v>
      </c>
      <c r="K139" s="212" t="s">
        <v>179</v>
      </c>
      <c r="L139" s="42"/>
      <c r="M139" s="217" t="s">
        <v>19</v>
      </c>
      <c r="N139" s="218" t="s">
        <v>46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0.012999999999999999</v>
      </c>
      <c r="T139" s="220">
        <f>S139*H139</f>
        <v>0.025999999999999999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174</v>
      </c>
      <c r="AT139" s="221" t="s">
        <v>79</v>
      </c>
      <c r="AU139" s="221" t="s">
        <v>84</v>
      </c>
      <c r="AY139" s="15" t="s">
        <v>173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82</v>
      </c>
      <c r="BK139" s="222">
        <f>ROUND(I139*H139,2)</f>
        <v>0</v>
      </c>
      <c r="BL139" s="15" t="s">
        <v>174</v>
      </c>
      <c r="BM139" s="221" t="s">
        <v>233</v>
      </c>
    </row>
    <row r="140" s="2" customFormat="1">
      <c r="A140" s="36"/>
      <c r="B140" s="37"/>
      <c r="C140" s="38"/>
      <c r="D140" s="223" t="s">
        <v>181</v>
      </c>
      <c r="E140" s="38"/>
      <c r="F140" s="224" t="s">
        <v>234</v>
      </c>
      <c r="G140" s="38"/>
      <c r="H140" s="38"/>
      <c r="I140" s="225"/>
      <c r="J140" s="38"/>
      <c r="K140" s="38"/>
      <c r="L140" s="42"/>
      <c r="M140" s="226"/>
      <c r="N140" s="22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181</v>
      </c>
      <c r="AU140" s="15" t="s">
        <v>84</v>
      </c>
    </row>
    <row r="141" s="13" customFormat="1">
      <c r="A141" s="13"/>
      <c r="B141" s="228"/>
      <c r="C141" s="229"/>
      <c r="D141" s="230" t="s">
        <v>183</v>
      </c>
      <c r="E141" s="231" t="s">
        <v>19</v>
      </c>
      <c r="F141" s="232" t="s">
        <v>235</v>
      </c>
      <c r="G141" s="229"/>
      <c r="H141" s="233">
        <v>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183</v>
      </c>
      <c r="AU141" s="239" t="s">
        <v>84</v>
      </c>
      <c r="AV141" s="13" t="s">
        <v>84</v>
      </c>
      <c r="AW141" s="13" t="s">
        <v>36</v>
      </c>
      <c r="AX141" s="13" t="s">
        <v>75</v>
      </c>
      <c r="AY141" s="239" t="s">
        <v>173</v>
      </c>
    </row>
    <row r="142" s="13" customFormat="1">
      <c r="A142" s="13"/>
      <c r="B142" s="228"/>
      <c r="C142" s="229"/>
      <c r="D142" s="230" t="s">
        <v>183</v>
      </c>
      <c r="E142" s="231" t="s">
        <v>19</v>
      </c>
      <c r="F142" s="232" t="s">
        <v>236</v>
      </c>
      <c r="G142" s="229"/>
      <c r="H142" s="233">
        <v>1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183</v>
      </c>
      <c r="AU142" s="239" t="s">
        <v>84</v>
      </c>
      <c r="AV142" s="13" t="s">
        <v>84</v>
      </c>
      <c r="AW142" s="13" t="s">
        <v>36</v>
      </c>
      <c r="AX142" s="13" t="s">
        <v>75</v>
      </c>
      <c r="AY142" s="239" t="s">
        <v>173</v>
      </c>
    </row>
    <row r="143" s="2" customFormat="1" ht="44.25" customHeight="1">
      <c r="A143" s="36"/>
      <c r="B143" s="37"/>
      <c r="C143" s="210" t="s">
        <v>237</v>
      </c>
      <c r="D143" s="210" t="s">
        <v>79</v>
      </c>
      <c r="E143" s="211" t="s">
        <v>238</v>
      </c>
      <c r="F143" s="212" t="s">
        <v>239</v>
      </c>
      <c r="G143" s="213" t="s">
        <v>232</v>
      </c>
      <c r="H143" s="214">
        <v>0.40000000000000002</v>
      </c>
      <c r="I143" s="215"/>
      <c r="J143" s="216">
        <f>ROUND(I143*H143,2)</f>
        <v>0</v>
      </c>
      <c r="K143" s="212" t="s">
        <v>179</v>
      </c>
      <c r="L143" s="42"/>
      <c r="M143" s="217" t="s">
        <v>19</v>
      </c>
      <c r="N143" s="218" t="s">
        <v>46</v>
      </c>
      <c r="O143" s="82"/>
      <c r="P143" s="219">
        <f>O143*H143</f>
        <v>0</v>
      </c>
      <c r="Q143" s="219">
        <v>0.00108</v>
      </c>
      <c r="R143" s="219">
        <f>Q143*H143</f>
        <v>0.00043200000000000004</v>
      </c>
      <c r="S143" s="219">
        <v>0.0085000000000000006</v>
      </c>
      <c r="T143" s="220">
        <f>S143*H143</f>
        <v>0.0034000000000000002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174</v>
      </c>
      <c r="AT143" s="221" t="s">
        <v>79</v>
      </c>
      <c r="AU143" s="221" t="s">
        <v>84</v>
      </c>
      <c r="AY143" s="15" t="s">
        <v>173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5" t="s">
        <v>82</v>
      </c>
      <c r="BK143" s="222">
        <f>ROUND(I143*H143,2)</f>
        <v>0</v>
      </c>
      <c r="BL143" s="15" t="s">
        <v>174</v>
      </c>
      <c r="BM143" s="221" t="s">
        <v>240</v>
      </c>
    </row>
    <row r="144" s="2" customFormat="1">
      <c r="A144" s="36"/>
      <c r="B144" s="37"/>
      <c r="C144" s="38"/>
      <c r="D144" s="223" t="s">
        <v>181</v>
      </c>
      <c r="E144" s="38"/>
      <c r="F144" s="224" t="s">
        <v>241</v>
      </c>
      <c r="G144" s="38"/>
      <c r="H144" s="38"/>
      <c r="I144" s="225"/>
      <c r="J144" s="38"/>
      <c r="K144" s="38"/>
      <c r="L144" s="42"/>
      <c r="M144" s="226"/>
      <c r="N144" s="22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181</v>
      </c>
      <c r="AU144" s="15" t="s">
        <v>84</v>
      </c>
    </row>
    <row r="145" s="13" customFormat="1">
      <c r="A145" s="13"/>
      <c r="B145" s="228"/>
      <c r="C145" s="229"/>
      <c r="D145" s="230" t="s">
        <v>183</v>
      </c>
      <c r="E145" s="231" t="s">
        <v>19</v>
      </c>
      <c r="F145" s="232" t="s">
        <v>242</v>
      </c>
      <c r="G145" s="229"/>
      <c r="H145" s="233">
        <v>0.40000000000000002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183</v>
      </c>
      <c r="AU145" s="239" t="s">
        <v>84</v>
      </c>
      <c r="AV145" s="13" t="s">
        <v>84</v>
      </c>
      <c r="AW145" s="13" t="s">
        <v>36</v>
      </c>
      <c r="AX145" s="13" t="s">
        <v>82</v>
      </c>
      <c r="AY145" s="239" t="s">
        <v>173</v>
      </c>
    </row>
    <row r="146" s="12" customFormat="1" ht="22.8" customHeight="1">
      <c r="A146" s="12"/>
      <c r="B146" s="194"/>
      <c r="C146" s="195"/>
      <c r="D146" s="196" t="s">
        <v>74</v>
      </c>
      <c r="E146" s="208" t="s">
        <v>243</v>
      </c>
      <c r="F146" s="208" t="s">
        <v>244</v>
      </c>
      <c r="G146" s="195"/>
      <c r="H146" s="195"/>
      <c r="I146" s="198"/>
      <c r="J146" s="209">
        <f>BK146</f>
        <v>0</v>
      </c>
      <c r="K146" s="195"/>
      <c r="L146" s="200"/>
      <c r="M146" s="201"/>
      <c r="N146" s="202"/>
      <c r="O146" s="202"/>
      <c r="P146" s="203">
        <f>SUM(P147:P169)</f>
        <v>0</v>
      </c>
      <c r="Q146" s="202"/>
      <c r="R146" s="203">
        <f>SUM(R147:R169)</f>
        <v>0</v>
      </c>
      <c r="S146" s="202"/>
      <c r="T146" s="204">
        <f>SUM(T147:T169)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5" t="s">
        <v>82</v>
      </c>
      <c r="AT146" s="206" t="s">
        <v>74</v>
      </c>
      <c r="AU146" s="206" t="s">
        <v>82</v>
      </c>
      <c r="AY146" s="205" t="s">
        <v>173</v>
      </c>
      <c r="BK146" s="207">
        <f>SUM(BK147:BK169)</f>
        <v>0</v>
      </c>
    </row>
    <row r="147" s="2" customFormat="1" ht="37.8" customHeight="1">
      <c r="A147" s="36"/>
      <c r="B147" s="37"/>
      <c r="C147" s="210" t="s">
        <v>245</v>
      </c>
      <c r="D147" s="210" t="s">
        <v>79</v>
      </c>
      <c r="E147" s="211" t="s">
        <v>246</v>
      </c>
      <c r="F147" s="212" t="s">
        <v>247</v>
      </c>
      <c r="G147" s="213" t="s">
        <v>248</v>
      </c>
      <c r="H147" s="214">
        <v>19.526</v>
      </c>
      <c r="I147" s="215"/>
      <c r="J147" s="216">
        <f>ROUND(I147*H147,2)</f>
        <v>0</v>
      </c>
      <c r="K147" s="212" t="s">
        <v>179</v>
      </c>
      <c r="L147" s="42"/>
      <c r="M147" s="217" t="s">
        <v>19</v>
      </c>
      <c r="N147" s="218" t="s">
        <v>46</v>
      </c>
      <c r="O147" s="82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1" t="s">
        <v>174</v>
      </c>
      <c r="AT147" s="221" t="s">
        <v>79</v>
      </c>
      <c r="AU147" s="221" t="s">
        <v>84</v>
      </c>
      <c r="AY147" s="15" t="s">
        <v>173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5" t="s">
        <v>82</v>
      </c>
      <c r="BK147" s="222">
        <f>ROUND(I147*H147,2)</f>
        <v>0</v>
      </c>
      <c r="BL147" s="15" t="s">
        <v>174</v>
      </c>
      <c r="BM147" s="221" t="s">
        <v>249</v>
      </c>
    </row>
    <row r="148" s="2" customFormat="1">
      <c r="A148" s="36"/>
      <c r="B148" s="37"/>
      <c r="C148" s="38"/>
      <c r="D148" s="223" t="s">
        <v>181</v>
      </c>
      <c r="E148" s="38"/>
      <c r="F148" s="224" t="s">
        <v>250</v>
      </c>
      <c r="G148" s="38"/>
      <c r="H148" s="38"/>
      <c r="I148" s="225"/>
      <c r="J148" s="38"/>
      <c r="K148" s="38"/>
      <c r="L148" s="42"/>
      <c r="M148" s="226"/>
      <c r="N148" s="22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181</v>
      </c>
      <c r="AU148" s="15" t="s">
        <v>84</v>
      </c>
    </row>
    <row r="149" s="2" customFormat="1" ht="33" customHeight="1">
      <c r="A149" s="36"/>
      <c r="B149" s="37"/>
      <c r="C149" s="210" t="s">
        <v>8</v>
      </c>
      <c r="D149" s="210" t="s">
        <v>79</v>
      </c>
      <c r="E149" s="211" t="s">
        <v>251</v>
      </c>
      <c r="F149" s="212" t="s">
        <v>252</v>
      </c>
      <c r="G149" s="213" t="s">
        <v>248</v>
      </c>
      <c r="H149" s="214">
        <v>19.526</v>
      </c>
      <c r="I149" s="215"/>
      <c r="J149" s="216">
        <f>ROUND(I149*H149,2)</f>
        <v>0</v>
      </c>
      <c r="K149" s="212" t="s">
        <v>179</v>
      </c>
      <c r="L149" s="42"/>
      <c r="M149" s="217" t="s">
        <v>19</v>
      </c>
      <c r="N149" s="218" t="s">
        <v>46</v>
      </c>
      <c r="O149" s="8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174</v>
      </c>
      <c r="AT149" s="221" t="s">
        <v>79</v>
      </c>
      <c r="AU149" s="221" t="s">
        <v>84</v>
      </c>
      <c r="AY149" s="15" t="s">
        <v>173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82</v>
      </c>
      <c r="BK149" s="222">
        <f>ROUND(I149*H149,2)</f>
        <v>0</v>
      </c>
      <c r="BL149" s="15" t="s">
        <v>174</v>
      </c>
      <c r="BM149" s="221" t="s">
        <v>253</v>
      </c>
    </row>
    <row r="150" s="2" customFormat="1">
      <c r="A150" s="36"/>
      <c r="B150" s="37"/>
      <c r="C150" s="38"/>
      <c r="D150" s="223" t="s">
        <v>181</v>
      </c>
      <c r="E150" s="38"/>
      <c r="F150" s="224" t="s">
        <v>254</v>
      </c>
      <c r="G150" s="38"/>
      <c r="H150" s="38"/>
      <c r="I150" s="225"/>
      <c r="J150" s="38"/>
      <c r="K150" s="38"/>
      <c r="L150" s="42"/>
      <c r="M150" s="226"/>
      <c r="N150" s="22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181</v>
      </c>
      <c r="AU150" s="15" t="s">
        <v>84</v>
      </c>
    </row>
    <row r="151" s="2" customFormat="1" ht="44.25" customHeight="1">
      <c r="A151" s="36"/>
      <c r="B151" s="37"/>
      <c r="C151" s="210" t="s">
        <v>255</v>
      </c>
      <c r="D151" s="210" t="s">
        <v>79</v>
      </c>
      <c r="E151" s="211" t="s">
        <v>256</v>
      </c>
      <c r="F151" s="212" t="s">
        <v>257</v>
      </c>
      <c r="G151" s="213" t="s">
        <v>248</v>
      </c>
      <c r="H151" s="214">
        <v>234.31200000000001</v>
      </c>
      <c r="I151" s="215"/>
      <c r="J151" s="216">
        <f>ROUND(I151*H151,2)</f>
        <v>0</v>
      </c>
      <c r="K151" s="212" t="s">
        <v>179</v>
      </c>
      <c r="L151" s="42"/>
      <c r="M151" s="217" t="s">
        <v>19</v>
      </c>
      <c r="N151" s="218" t="s">
        <v>46</v>
      </c>
      <c r="O151" s="82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174</v>
      </c>
      <c r="AT151" s="221" t="s">
        <v>79</v>
      </c>
      <c r="AU151" s="221" t="s">
        <v>84</v>
      </c>
      <c r="AY151" s="15" t="s">
        <v>173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82</v>
      </c>
      <c r="BK151" s="222">
        <f>ROUND(I151*H151,2)</f>
        <v>0</v>
      </c>
      <c r="BL151" s="15" t="s">
        <v>174</v>
      </c>
      <c r="BM151" s="221" t="s">
        <v>258</v>
      </c>
    </row>
    <row r="152" s="2" customFormat="1">
      <c r="A152" s="36"/>
      <c r="B152" s="37"/>
      <c r="C152" s="38"/>
      <c r="D152" s="223" t="s">
        <v>181</v>
      </c>
      <c r="E152" s="38"/>
      <c r="F152" s="224" t="s">
        <v>259</v>
      </c>
      <c r="G152" s="38"/>
      <c r="H152" s="38"/>
      <c r="I152" s="225"/>
      <c r="J152" s="38"/>
      <c r="K152" s="38"/>
      <c r="L152" s="42"/>
      <c r="M152" s="226"/>
      <c r="N152" s="227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181</v>
      </c>
      <c r="AU152" s="15" t="s">
        <v>84</v>
      </c>
    </row>
    <row r="153" s="13" customFormat="1">
      <c r="A153" s="13"/>
      <c r="B153" s="228"/>
      <c r="C153" s="229"/>
      <c r="D153" s="230" t="s">
        <v>183</v>
      </c>
      <c r="E153" s="229"/>
      <c r="F153" s="232" t="s">
        <v>260</v>
      </c>
      <c r="G153" s="229"/>
      <c r="H153" s="233">
        <v>234.31200000000001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183</v>
      </c>
      <c r="AU153" s="239" t="s">
        <v>84</v>
      </c>
      <c r="AV153" s="13" t="s">
        <v>84</v>
      </c>
      <c r="AW153" s="13" t="s">
        <v>4</v>
      </c>
      <c r="AX153" s="13" t="s">
        <v>82</v>
      </c>
      <c r="AY153" s="239" t="s">
        <v>173</v>
      </c>
    </row>
    <row r="154" s="2" customFormat="1" ht="37.8" customHeight="1">
      <c r="A154" s="36"/>
      <c r="B154" s="37"/>
      <c r="C154" s="210" t="s">
        <v>261</v>
      </c>
      <c r="D154" s="210" t="s">
        <v>79</v>
      </c>
      <c r="E154" s="211" t="s">
        <v>262</v>
      </c>
      <c r="F154" s="212" t="s">
        <v>263</v>
      </c>
      <c r="G154" s="213" t="s">
        <v>248</v>
      </c>
      <c r="H154" s="214">
        <v>19.526</v>
      </c>
      <c r="I154" s="215"/>
      <c r="J154" s="216">
        <f>ROUND(I154*H154,2)</f>
        <v>0</v>
      </c>
      <c r="K154" s="212" t="s">
        <v>179</v>
      </c>
      <c r="L154" s="42"/>
      <c r="M154" s="217" t="s">
        <v>19</v>
      </c>
      <c r="N154" s="218" t="s">
        <v>46</v>
      </c>
      <c r="O154" s="82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174</v>
      </c>
      <c r="AT154" s="221" t="s">
        <v>79</v>
      </c>
      <c r="AU154" s="221" t="s">
        <v>84</v>
      </c>
      <c r="AY154" s="15" t="s">
        <v>173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5" t="s">
        <v>82</v>
      </c>
      <c r="BK154" s="222">
        <f>ROUND(I154*H154,2)</f>
        <v>0</v>
      </c>
      <c r="BL154" s="15" t="s">
        <v>174</v>
      </c>
      <c r="BM154" s="221" t="s">
        <v>264</v>
      </c>
    </row>
    <row r="155" s="2" customFormat="1">
      <c r="A155" s="36"/>
      <c r="B155" s="37"/>
      <c r="C155" s="38"/>
      <c r="D155" s="223" t="s">
        <v>181</v>
      </c>
      <c r="E155" s="38"/>
      <c r="F155" s="224" t="s">
        <v>265</v>
      </c>
      <c r="G155" s="38"/>
      <c r="H155" s="38"/>
      <c r="I155" s="225"/>
      <c r="J155" s="38"/>
      <c r="K155" s="38"/>
      <c r="L155" s="42"/>
      <c r="M155" s="226"/>
      <c r="N155" s="22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181</v>
      </c>
      <c r="AU155" s="15" t="s">
        <v>84</v>
      </c>
    </row>
    <row r="156" s="2" customFormat="1" ht="37.8" customHeight="1">
      <c r="A156" s="36"/>
      <c r="B156" s="37"/>
      <c r="C156" s="210" t="s">
        <v>266</v>
      </c>
      <c r="D156" s="210" t="s">
        <v>79</v>
      </c>
      <c r="E156" s="211" t="s">
        <v>267</v>
      </c>
      <c r="F156" s="212" t="s">
        <v>268</v>
      </c>
      <c r="G156" s="213" t="s">
        <v>248</v>
      </c>
      <c r="H156" s="214">
        <v>0.28199999999999997</v>
      </c>
      <c r="I156" s="215"/>
      <c r="J156" s="216">
        <f>ROUND(I156*H156,2)</f>
        <v>0</v>
      </c>
      <c r="K156" s="212" t="s">
        <v>179</v>
      </c>
      <c r="L156" s="42"/>
      <c r="M156" s="217" t="s">
        <v>19</v>
      </c>
      <c r="N156" s="218" t="s">
        <v>46</v>
      </c>
      <c r="O156" s="82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1" t="s">
        <v>174</v>
      </c>
      <c r="AT156" s="221" t="s">
        <v>79</v>
      </c>
      <c r="AU156" s="221" t="s">
        <v>84</v>
      </c>
      <c r="AY156" s="15" t="s">
        <v>173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5" t="s">
        <v>82</v>
      </c>
      <c r="BK156" s="222">
        <f>ROUND(I156*H156,2)</f>
        <v>0</v>
      </c>
      <c r="BL156" s="15" t="s">
        <v>174</v>
      </c>
      <c r="BM156" s="221" t="s">
        <v>269</v>
      </c>
    </row>
    <row r="157" s="2" customFormat="1">
      <c r="A157" s="36"/>
      <c r="B157" s="37"/>
      <c r="C157" s="38"/>
      <c r="D157" s="223" t="s">
        <v>181</v>
      </c>
      <c r="E157" s="38"/>
      <c r="F157" s="224" t="s">
        <v>270</v>
      </c>
      <c r="G157" s="38"/>
      <c r="H157" s="38"/>
      <c r="I157" s="225"/>
      <c r="J157" s="38"/>
      <c r="K157" s="38"/>
      <c r="L157" s="42"/>
      <c r="M157" s="226"/>
      <c r="N157" s="227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181</v>
      </c>
      <c r="AU157" s="15" t="s">
        <v>84</v>
      </c>
    </row>
    <row r="158" s="13" customFormat="1">
      <c r="A158" s="13"/>
      <c r="B158" s="228"/>
      <c r="C158" s="229"/>
      <c r="D158" s="230" t="s">
        <v>183</v>
      </c>
      <c r="E158" s="231" t="s">
        <v>19</v>
      </c>
      <c r="F158" s="232" t="s">
        <v>271</v>
      </c>
      <c r="G158" s="229"/>
      <c r="H158" s="233">
        <v>0.28199999999999997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183</v>
      </c>
      <c r="AU158" s="239" t="s">
        <v>84</v>
      </c>
      <c r="AV158" s="13" t="s">
        <v>84</v>
      </c>
      <c r="AW158" s="13" t="s">
        <v>36</v>
      </c>
      <c r="AX158" s="13" t="s">
        <v>82</v>
      </c>
      <c r="AY158" s="239" t="s">
        <v>173</v>
      </c>
    </row>
    <row r="159" s="2" customFormat="1" ht="44.25" customHeight="1">
      <c r="A159" s="36"/>
      <c r="B159" s="37"/>
      <c r="C159" s="210" t="s">
        <v>272</v>
      </c>
      <c r="D159" s="210" t="s">
        <v>79</v>
      </c>
      <c r="E159" s="211" t="s">
        <v>273</v>
      </c>
      <c r="F159" s="212" t="s">
        <v>274</v>
      </c>
      <c r="G159" s="213" t="s">
        <v>248</v>
      </c>
      <c r="H159" s="214">
        <v>2.1349999999999998</v>
      </c>
      <c r="I159" s="215"/>
      <c r="J159" s="216">
        <f>ROUND(I159*H159,2)</f>
        <v>0</v>
      </c>
      <c r="K159" s="212" t="s">
        <v>179</v>
      </c>
      <c r="L159" s="42"/>
      <c r="M159" s="217" t="s">
        <v>19</v>
      </c>
      <c r="N159" s="218" t="s">
        <v>46</v>
      </c>
      <c r="O159" s="82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1" t="s">
        <v>174</v>
      </c>
      <c r="AT159" s="221" t="s">
        <v>79</v>
      </c>
      <c r="AU159" s="221" t="s">
        <v>84</v>
      </c>
      <c r="AY159" s="15" t="s">
        <v>173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5" t="s">
        <v>82</v>
      </c>
      <c r="BK159" s="222">
        <f>ROUND(I159*H159,2)</f>
        <v>0</v>
      </c>
      <c r="BL159" s="15" t="s">
        <v>174</v>
      </c>
      <c r="BM159" s="221" t="s">
        <v>275</v>
      </c>
    </row>
    <row r="160" s="2" customFormat="1">
      <c r="A160" s="36"/>
      <c r="B160" s="37"/>
      <c r="C160" s="38"/>
      <c r="D160" s="223" t="s">
        <v>181</v>
      </c>
      <c r="E160" s="38"/>
      <c r="F160" s="224" t="s">
        <v>276</v>
      </c>
      <c r="G160" s="38"/>
      <c r="H160" s="38"/>
      <c r="I160" s="225"/>
      <c r="J160" s="38"/>
      <c r="K160" s="38"/>
      <c r="L160" s="42"/>
      <c r="M160" s="226"/>
      <c r="N160" s="22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181</v>
      </c>
      <c r="AU160" s="15" t="s">
        <v>84</v>
      </c>
    </row>
    <row r="161" s="13" customFormat="1">
      <c r="A161" s="13"/>
      <c r="B161" s="228"/>
      <c r="C161" s="229"/>
      <c r="D161" s="230" t="s">
        <v>183</v>
      </c>
      <c r="E161" s="231" t="s">
        <v>19</v>
      </c>
      <c r="F161" s="232" t="s">
        <v>277</v>
      </c>
      <c r="G161" s="229"/>
      <c r="H161" s="233">
        <v>2.1349999999999998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183</v>
      </c>
      <c r="AU161" s="239" t="s">
        <v>84</v>
      </c>
      <c r="AV161" s="13" t="s">
        <v>84</v>
      </c>
      <c r="AW161" s="13" t="s">
        <v>36</v>
      </c>
      <c r="AX161" s="13" t="s">
        <v>82</v>
      </c>
      <c r="AY161" s="239" t="s">
        <v>173</v>
      </c>
    </row>
    <row r="162" s="2" customFormat="1" ht="44.25" customHeight="1">
      <c r="A162" s="36"/>
      <c r="B162" s="37"/>
      <c r="C162" s="210" t="s">
        <v>278</v>
      </c>
      <c r="D162" s="210" t="s">
        <v>79</v>
      </c>
      <c r="E162" s="211" t="s">
        <v>279</v>
      </c>
      <c r="F162" s="212" t="s">
        <v>280</v>
      </c>
      <c r="G162" s="213" t="s">
        <v>248</v>
      </c>
      <c r="H162" s="214">
        <v>0.29999999999999999</v>
      </c>
      <c r="I162" s="215"/>
      <c r="J162" s="216">
        <f>ROUND(I162*H162,2)</f>
        <v>0</v>
      </c>
      <c r="K162" s="212" t="s">
        <v>179</v>
      </c>
      <c r="L162" s="42"/>
      <c r="M162" s="217" t="s">
        <v>19</v>
      </c>
      <c r="N162" s="218" t="s">
        <v>46</v>
      </c>
      <c r="O162" s="82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1" t="s">
        <v>174</v>
      </c>
      <c r="AT162" s="221" t="s">
        <v>79</v>
      </c>
      <c r="AU162" s="221" t="s">
        <v>84</v>
      </c>
      <c r="AY162" s="15" t="s">
        <v>173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5" t="s">
        <v>82</v>
      </c>
      <c r="BK162" s="222">
        <f>ROUND(I162*H162,2)</f>
        <v>0</v>
      </c>
      <c r="BL162" s="15" t="s">
        <v>174</v>
      </c>
      <c r="BM162" s="221" t="s">
        <v>281</v>
      </c>
    </row>
    <row r="163" s="2" customFormat="1">
      <c r="A163" s="36"/>
      <c r="B163" s="37"/>
      <c r="C163" s="38"/>
      <c r="D163" s="223" t="s">
        <v>181</v>
      </c>
      <c r="E163" s="38"/>
      <c r="F163" s="224" t="s">
        <v>282</v>
      </c>
      <c r="G163" s="38"/>
      <c r="H163" s="38"/>
      <c r="I163" s="225"/>
      <c r="J163" s="38"/>
      <c r="K163" s="38"/>
      <c r="L163" s="42"/>
      <c r="M163" s="226"/>
      <c r="N163" s="227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181</v>
      </c>
      <c r="AU163" s="15" t="s">
        <v>84</v>
      </c>
    </row>
    <row r="164" s="2" customFormat="1" ht="44.25" customHeight="1">
      <c r="A164" s="36"/>
      <c r="B164" s="37"/>
      <c r="C164" s="210" t="s">
        <v>283</v>
      </c>
      <c r="D164" s="210" t="s">
        <v>79</v>
      </c>
      <c r="E164" s="211" t="s">
        <v>284</v>
      </c>
      <c r="F164" s="212" t="s">
        <v>285</v>
      </c>
      <c r="G164" s="213" t="s">
        <v>248</v>
      </c>
      <c r="H164" s="214">
        <v>5.4299999999999997</v>
      </c>
      <c r="I164" s="215"/>
      <c r="J164" s="216">
        <f>ROUND(I164*H164,2)</f>
        <v>0</v>
      </c>
      <c r="K164" s="212" t="s">
        <v>179</v>
      </c>
      <c r="L164" s="42"/>
      <c r="M164" s="217" t="s">
        <v>19</v>
      </c>
      <c r="N164" s="218" t="s">
        <v>46</v>
      </c>
      <c r="O164" s="82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1" t="s">
        <v>174</v>
      </c>
      <c r="AT164" s="221" t="s">
        <v>79</v>
      </c>
      <c r="AU164" s="221" t="s">
        <v>84</v>
      </c>
      <c r="AY164" s="15" t="s">
        <v>173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5" t="s">
        <v>82</v>
      </c>
      <c r="BK164" s="222">
        <f>ROUND(I164*H164,2)</f>
        <v>0</v>
      </c>
      <c r="BL164" s="15" t="s">
        <v>174</v>
      </c>
      <c r="BM164" s="221" t="s">
        <v>286</v>
      </c>
    </row>
    <row r="165" s="2" customFormat="1">
      <c r="A165" s="36"/>
      <c r="B165" s="37"/>
      <c r="C165" s="38"/>
      <c r="D165" s="223" t="s">
        <v>181</v>
      </c>
      <c r="E165" s="38"/>
      <c r="F165" s="224" t="s">
        <v>287</v>
      </c>
      <c r="G165" s="38"/>
      <c r="H165" s="38"/>
      <c r="I165" s="225"/>
      <c r="J165" s="38"/>
      <c r="K165" s="38"/>
      <c r="L165" s="42"/>
      <c r="M165" s="226"/>
      <c r="N165" s="227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181</v>
      </c>
      <c r="AU165" s="15" t="s">
        <v>84</v>
      </c>
    </row>
    <row r="166" s="13" customFormat="1">
      <c r="A166" s="13"/>
      <c r="B166" s="228"/>
      <c r="C166" s="229"/>
      <c r="D166" s="230" t="s">
        <v>183</v>
      </c>
      <c r="E166" s="231" t="s">
        <v>19</v>
      </c>
      <c r="F166" s="232" t="s">
        <v>288</v>
      </c>
      <c r="G166" s="229"/>
      <c r="H166" s="233">
        <v>5.4299999999999997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183</v>
      </c>
      <c r="AU166" s="239" t="s">
        <v>84</v>
      </c>
      <c r="AV166" s="13" t="s">
        <v>84</v>
      </c>
      <c r="AW166" s="13" t="s">
        <v>36</v>
      </c>
      <c r="AX166" s="13" t="s">
        <v>82</v>
      </c>
      <c r="AY166" s="239" t="s">
        <v>173</v>
      </c>
    </row>
    <row r="167" s="2" customFormat="1" ht="44.25" customHeight="1">
      <c r="A167" s="36"/>
      <c r="B167" s="37"/>
      <c r="C167" s="210" t="s">
        <v>289</v>
      </c>
      <c r="D167" s="210" t="s">
        <v>79</v>
      </c>
      <c r="E167" s="211" t="s">
        <v>290</v>
      </c>
      <c r="F167" s="212" t="s">
        <v>291</v>
      </c>
      <c r="G167" s="213" t="s">
        <v>248</v>
      </c>
      <c r="H167" s="214">
        <v>10.515000000000001</v>
      </c>
      <c r="I167" s="215"/>
      <c r="J167" s="216">
        <f>ROUND(I167*H167,2)</f>
        <v>0</v>
      </c>
      <c r="K167" s="212" t="s">
        <v>179</v>
      </c>
      <c r="L167" s="42"/>
      <c r="M167" s="217" t="s">
        <v>19</v>
      </c>
      <c r="N167" s="218" t="s">
        <v>46</v>
      </c>
      <c r="O167" s="82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174</v>
      </c>
      <c r="AT167" s="221" t="s">
        <v>79</v>
      </c>
      <c r="AU167" s="221" t="s">
        <v>84</v>
      </c>
      <c r="AY167" s="15" t="s">
        <v>173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5" t="s">
        <v>82</v>
      </c>
      <c r="BK167" s="222">
        <f>ROUND(I167*H167,2)</f>
        <v>0</v>
      </c>
      <c r="BL167" s="15" t="s">
        <v>174</v>
      </c>
      <c r="BM167" s="221" t="s">
        <v>292</v>
      </c>
    </row>
    <row r="168" s="2" customFormat="1">
      <c r="A168" s="36"/>
      <c r="B168" s="37"/>
      <c r="C168" s="38"/>
      <c r="D168" s="223" t="s">
        <v>181</v>
      </c>
      <c r="E168" s="38"/>
      <c r="F168" s="224" t="s">
        <v>293</v>
      </c>
      <c r="G168" s="38"/>
      <c r="H168" s="38"/>
      <c r="I168" s="225"/>
      <c r="J168" s="38"/>
      <c r="K168" s="38"/>
      <c r="L168" s="42"/>
      <c r="M168" s="226"/>
      <c r="N168" s="227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181</v>
      </c>
      <c r="AU168" s="15" t="s">
        <v>84</v>
      </c>
    </row>
    <row r="169" s="13" customFormat="1">
      <c r="A169" s="13"/>
      <c r="B169" s="228"/>
      <c r="C169" s="229"/>
      <c r="D169" s="230" t="s">
        <v>183</v>
      </c>
      <c r="E169" s="231" t="s">
        <v>19</v>
      </c>
      <c r="F169" s="232" t="s">
        <v>294</v>
      </c>
      <c r="G169" s="229"/>
      <c r="H169" s="233">
        <v>10.515000000000001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183</v>
      </c>
      <c r="AU169" s="239" t="s">
        <v>84</v>
      </c>
      <c r="AV169" s="13" t="s">
        <v>84</v>
      </c>
      <c r="AW169" s="13" t="s">
        <v>36</v>
      </c>
      <c r="AX169" s="13" t="s">
        <v>82</v>
      </c>
      <c r="AY169" s="239" t="s">
        <v>173</v>
      </c>
    </row>
    <row r="170" s="12" customFormat="1" ht="22.8" customHeight="1">
      <c r="A170" s="12"/>
      <c r="B170" s="194"/>
      <c r="C170" s="195"/>
      <c r="D170" s="196" t="s">
        <v>74</v>
      </c>
      <c r="E170" s="208" t="s">
        <v>295</v>
      </c>
      <c r="F170" s="208" t="s">
        <v>296</v>
      </c>
      <c r="G170" s="195"/>
      <c r="H170" s="195"/>
      <c r="I170" s="198"/>
      <c r="J170" s="209">
        <f>BK170</f>
        <v>0</v>
      </c>
      <c r="K170" s="195"/>
      <c r="L170" s="200"/>
      <c r="M170" s="201"/>
      <c r="N170" s="202"/>
      <c r="O170" s="202"/>
      <c r="P170" s="203">
        <f>SUM(P171:P172)</f>
        <v>0</v>
      </c>
      <c r="Q170" s="202"/>
      <c r="R170" s="203">
        <f>SUM(R171:R172)</f>
        <v>0</v>
      </c>
      <c r="S170" s="202"/>
      <c r="T170" s="204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5" t="s">
        <v>82</v>
      </c>
      <c r="AT170" s="206" t="s">
        <v>74</v>
      </c>
      <c r="AU170" s="206" t="s">
        <v>82</v>
      </c>
      <c r="AY170" s="205" t="s">
        <v>173</v>
      </c>
      <c r="BK170" s="207">
        <f>SUM(BK171:BK172)</f>
        <v>0</v>
      </c>
    </row>
    <row r="171" s="2" customFormat="1" ht="55.5" customHeight="1">
      <c r="A171" s="36"/>
      <c r="B171" s="37"/>
      <c r="C171" s="210" t="s">
        <v>297</v>
      </c>
      <c r="D171" s="210" t="s">
        <v>79</v>
      </c>
      <c r="E171" s="211" t="s">
        <v>298</v>
      </c>
      <c r="F171" s="212" t="s">
        <v>299</v>
      </c>
      <c r="G171" s="213" t="s">
        <v>248</v>
      </c>
      <c r="H171" s="214">
        <v>5.9340000000000002</v>
      </c>
      <c r="I171" s="215"/>
      <c r="J171" s="216">
        <f>ROUND(I171*H171,2)</f>
        <v>0</v>
      </c>
      <c r="K171" s="212" t="s">
        <v>179</v>
      </c>
      <c r="L171" s="42"/>
      <c r="M171" s="217" t="s">
        <v>19</v>
      </c>
      <c r="N171" s="218" t="s">
        <v>46</v>
      </c>
      <c r="O171" s="82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174</v>
      </c>
      <c r="AT171" s="221" t="s">
        <v>79</v>
      </c>
      <c r="AU171" s="221" t="s">
        <v>84</v>
      </c>
      <c r="AY171" s="15" t="s">
        <v>173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82</v>
      </c>
      <c r="BK171" s="222">
        <f>ROUND(I171*H171,2)</f>
        <v>0</v>
      </c>
      <c r="BL171" s="15" t="s">
        <v>174</v>
      </c>
      <c r="BM171" s="221" t="s">
        <v>300</v>
      </c>
    </row>
    <row r="172" s="2" customFormat="1">
      <c r="A172" s="36"/>
      <c r="B172" s="37"/>
      <c r="C172" s="38"/>
      <c r="D172" s="223" t="s">
        <v>181</v>
      </c>
      <c r="E172" s="38"/>
      <c r="F172" s="224" t="s">
        <v>301</v>
      </c>
      <c r="G172" s="38"/>
      <c r="H172" s="38"/>
      <c r="I172" s="225"/>
      <c r="J172" s="38"/>
      <c r="K172" s="38"/>
      <c r="L172" s="42"/>
      <c r="M172" s="226"/>
      <c r="N172" s="22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181</v>
      </c>
      <c r="AU172" s="15" t="s">
        <v>84</v>
      </c>
    </row>
    <row r="173" s="12" customFormat="1" ht="25.92" customHeight="1">
      <c r="A173" s="12"/>
      <c r="B173" s="194"/>
      <c r="C173" s="195"/>
      <c r="D173" s="196" t="s">
        <v>74</v>
      </c>
      <c r="E173" s="197" t="s">
        <v>302</v>
      </c>
      <c r="F173" s="197" t="s">
        <v>303</v>
      </c>
      <c r="G173" s="195"/>
      <c r="H173" s="195"/>
      <c r="I173" s="198"/>
      <c r="J173" s="199">
        <f>BK173</f>
        <v>0</v>
      </c>
      <c r="K173" s="195"/>
      <c r="L173" s="200"/>
      <c r="M173" s="201"/>
      <c r="N173" s="202"/>
      <c r="O173" s="202"/>
      <c r="P173" s="203">
        <f>P174+P178+P183+P191+P201+P216+P235+P246+P251+P316+P340+P360+P381+P413+P429+P451</f>
        <v>0</v>
      </c>
      <c r="Q173" s="202"/>
      <c r="R173" s="203">
        <f>R174+R178+R183+R191+R201+R216+R235+R246+R251+R316+R340+R360+R381+R413+R429+R451</f>
        <v>19.252866449999996</v>
      </c>
      <c r="S173" s="202"/>
      <c r="T173" s="204">
        <f>T174+T178+T183+T191+T201+T216+T235+T246+T251+T316+T340+T360+T381+T413+T429+T451</f>
        <v>4.5785680400000004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5" t="s">
        <v>84</v>
      </c>
      <c r="AT173" s="206" t="s">
        <v>74</v>
      </c>
      <c r="AU173" s="206" t="s">
        <v>75</v>
      </c>
      <c r="AY173" s="205" t="s">
        <v>173</v>
      </c>
      <c r="BK173" s="207">
        <f>BK174+BK178+BK183+BK191+BK201+BK216+BK235+BK246+BK251+BK316+BK340+BK360+BK381+BK413+BK429+BK451</f>
        <v>0</v>
      </c>
    </row>
    <row r="174" s="12" customFormat="1" ht="22.8" customHeight="1">
      <c r="A174" s="12"/>
      <c r="B174" s="194"/>
      <c r="C174" s="195"/>
      <c r="D174" s="196" t="s">
        <v>74</v>
      </c>
      <c r="E174" s="208" t="s">
        <v>304</v>
      </c>
      <c r="F174" s="208" t="s">
        <v>305</v>
      </c>
      <c r="G174" s="195"/>
      <c r="H174" s="195"/>
      <c r="I174" s="198"/>
      <c r="J174" s="209">
        <f>BK174</f>
        <v>0</v>
      </c>
      <c r="K174" s="195"/>
      <c r="L174" s="200"/>
      <c r="M174" s="201"/>
      <c r="N174" s="202"/>
      <c r="O174" s="202"/>
      <c r="P174" s="203">
        <f>SUM(P175:P177)</f>
        <v>0</v>
      </c>
      <c r="Q174" s="202"/>
      <c r="R174" s="203">
        <f>SUM(R175:R177)</f>
        <v>0</v>
      </c>
      <c r="S174" s="202"/>
      <c r="T174" s="204">
        <f>SUM(T175:T177)</f>
        <v>0.29952000000000001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5" t="s">
        <v>84</v>
      </c>
      <c r="AT174" s="206" t="s">
        <v>74</v>
      </c>
      <c r="AU174" s="206" t="s">
        <v>82</v>
      </c>
      <c r="AY174" s="205" t="s">
        <v>173</v>
      </c>
      <c r="BK174" s="207">
        <f>SUM(BK175:BK177)</f>
        <v>0</v>
      </c>
    </row>
    <row r="175" s="2" customFormat="1" ht="49.05" customHeight="1">
      <c r="A175" s="36"/>
      <c r="B175" s="37"/>
      <c r="C175" s="210" t="s">
        <v>7</v>
      </c>
      <c r="D175" s="210" t="s">
        <v>79</v>
      </c>
      <c r="E175" s="211" t="s">
        <v>306</v>
      </c>
      <c r="F175" s="212" t="s">
        <v>307</v>
      </c>
      <c r="G175" s="213" t="s">
        <v>190</v>
      </c>
      <c r="H175" s="214">
        <v>12.48</v>
      </c>
      <c r="I175" s="215"/>
      <c r="J175" s="216">
        <f>ROUND(I175*H175,2)</f>
        <v>0</v>
      </c>
      <c r="K175" s="212" t="s">
        <v>179</v>
      </c>
      <c r="L175" s="42"/>
      <c r="M175" s="217" t="s">
        <v>19</v>
      </c>
      <c r="N175" s="218" t="s">
        <v>46</v>
      </c>
      <c r="O175" s="82"/>
      <c r="P175" s="219">
        <f>O175*H175</f>
        <v>0</v>
      </c>
      <c r="Q175" s="219">
        <v>0</v>
      </c>
      <c r="R175" s="219">
        <f>Q175*H175</f>
        <v>0</v>
      </c>
      <c r="S175" s="219">
        <v>0.024</v>
      </c>
      <c r="T175" s="220">
        <f>S175*H175</f>
        <v>0.29952000000000001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272</v>
      </c>
      <c r="AT175" s="221" t="s">
        <v>79</v>
      </c>
      <c r="AU175" s="221" t="s">
        <v>84</v>
      </c>
      <c r="AY175" s="15" t="s">
        <v>173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82</v>
      </c>
      <c r="BK175" s="222">
        <f>ROUND(I175*H175,2)</f>
        <v>0</v>
      </c>
      <c r="BL175" s="15" t="s">
        <v>272</v>
      </c>
      <c r="BM175" s="221" t="s">
        <v>308</v>
      </c>
    </row>
    <row r="176" s="2" customFormat="1">
      <c r="A176" s="36"/>
      <c r="B176" s="37"/>
      <c r="C176" s="38"/>
      <c r="D176" s="223" t="s">
        <v>181</v>
      </c>
      <c r="E176" s="38"/>
      <c r="F176" s="224" t="s">
        <v>309</v>
      </c>
      <c r="G176" s="38"/>
      <c r="H176" s="38"/>
      <c r="I176" s="225"/>
      <c r="J176" s="38"/>
      <c r="K176" s="38"/>
      <c r="L176" s="42"/>
      <c r="M176" s="226"/>
      <c r="N176" s="22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181</v>
      </c>
      <c r="AU176" s="15" t="s">
        <v>84</v>
      </c>
    </row>
    <row r="177" s="13" customFormat="1">
      <c r="A177" s="13"/>
      <c r="B177" s="228"/>
      <c r="C177" s="229"/>
      <c r="D177" s="230" t="s">
        <v>183</v>
      </c>
      <c r="E177" s="231" t="s">
        <v>19</v>
      </c>
      <c r="F177" s="232" t="s">
        <v>310</v>
      </c>
      <c r="G177" s="229"/>
      <c r="H177" s="233">
        <v>12.48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183</v>
      </c>
      <c r="AU177" s="239" t="s">
        <v>84</v>
      </c>
      <c r="AV177" s="13" t="s">
        <v>84</v>
      </c>
      <c r="AW177" s="13" t="s">
        <v>36</v>
      </c>
      <c r="AX177" s="13" t="s">
        <v>82</v>
      </c>
      <c r="AY177" s="239" t="s">
        <v>173</v>
      </c>
    </row>
    <row r="178" s="12" customFormat="1" ht="22.8" customHeight="1">
      <c r="A178" s="12"/>
      <c r="B178" s="194"/>
      <c r="C178" s="195"/>
      <c r="D178" s="196" t="s">
        <v>74</v>
      </c>
      <c r="E178" s="208" t="s">
        <v>311</v>
      </c>
      <c r="F178" s="208" t="s">
        <v>312</v>
      </c>
      <c r="G178" s="195"/>
      <c r="H178" s="195"/>
      <c r="I178" s="198"/>
      <c r="J178" s="209">
        <f>BK178</f>
        <v>0</v>
      </c>
      <c r="K178" s="195"/>
      <c r="L178" s="200"/>
      <c r="M178" s="201"/>
      <c r="N178" s="202"/>
      <c r="O178" s="202"/>
      <c r="P178" s="203">
        <f>SUM(P179:P182)</f>
        <v>0</v>
      </c>
      <c r="Q178" s="202"/>
      <c r="R178" s="203">
        <f>SUM(R179:R182)</f>
        <v>0.00097499999999999996</v>
      </c>
      <c r="S178" s="202"/>
      <c r="T178" s="204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5" t="s">
        <v>84</v>
      </c>
      <c r="AT178" s="206" t="s">
        <v>74</v>
      </c>
      <c r="AU178" s="206" t="s">
        <v>82</v>
      </c>
      <c r="AY178" s="205" t="s">
        <v>173</v>
      </c>
      <c r="BK178" s="207">
        <f>SUM(BK179:BK182)</f>
        <v>0</v>
      </c>
    </row>
    <row r="179" s="2" customFormat="1" ht="24.15" customHeight="1">
      <c r="A179" s="36"/>
      <c r="B179" s="37"/>
      <c r="C179" s="210" t="s">
        <v>313</v>
      </c>
      <c r="D179" s="210" t="s">
        <v>79</v>
      </c>
      <c r="E179" s="211" t="s">
        <v>314</v>
      </c>
      <c r="F179" s="212" t="s">
        <v>315</v>
      </c>
      <c r="G179" s="213" t="s">
        <v>232</v>
      </c>
      <c r="H179" s="214">
        <v>1.5</v>
      </c>
      <c r="I179" s="215"/>
      <c r="J179" s="216">
        <f>ROUND(I179*H179,2)</f>
        <v>0</v>
      </c>
      <c r="K179" s="212" t="s">
        <v>179</v>
      </c>
      <c r="L179" s="42"/>
      <c r="M179" s="217" t="s">
        <v>19</v>
      </c>
      <c r="N179" s="218" t="s">
        <v>46</v>
      </c>
      <c r="O179" s="82"/>
      <c r="P179" s="219">
        <f>O179*H179</f>
        <v>0</v>
      </c>
      <c r="Q179" s="219">
        <v>0.00046999999999999999</v>
      </c>
      <c r="R179" s="219">
        <f>Q179*H179</f>
        <v>0.00070500000000000001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272</v>
      </c>
      <c r="AT179" s="221" t="s">
        <v>79</v>
      </c>
      <c r="AU179" s="221" t="s">
        <v>84</v>
      </c>
      <c r="AY179" s="15" t="s">
        <v>173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82</v>
      </c>
      <c r="BK179" s="222">
        <f>ROUND(I179*H179,2)</f>
        <v>0</v>
      </c>
      <c r="BL179" s="15" t="s">
        <v>272</v>
      </c>
      <c r="BM179" s="221" t="s">
        <v>316</v>
      </c>
    </row>
    <row r="180" s="2" customFormat="1">
      <c r="A180" s="36"/>
      <c r="B180" s="37"/>
      <c r="C180" s="38"/>
      <c r="D180" s="223" t="s">
        <v>181</v>
      </c>
      <c r="E180" s="38"/>
      <c r="F180" s="224" t="s">
        <v>317</v>
      </c>
      <c r="G180" s="38"/>
      <c r="H180" s="38"/>
      <c r="I180" s="225"/>
      <c r="J180" s="38"/>
      <c r="K180" s="38"/>
      <c r="L180" s="42"/>
      <c r="M180" s="226"/>
      <c r="N180" s="227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181</v>
      </c>
      <c r="AU180" s="15" t="s">
        <v>84</v>
      </c>
    </row>
    <row r="181" s="13" customFormat="1">
      <c r="A181" s="13"/>
      <c r="B181" s="228"/>
      <c r="C181" s="229"/>
      <c r="D181" s="230" t="s">
        <v>183</v>
      </c>
      <c r="E181" s="231" t="s">
        <v>19</v>
      </c>
      <c r="F181" s="232" t="s">
        <v>318</v>
      </c>
      <c r="G181" s="229"/>
      <c r="H181" s="233">
        <v>1.5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183</v>
      </c>
      <c r="AU181" s="239" t="s">
        <v>84</v>
      </c>
      <c r="AV181" s="13" t="s">
        <v>84</v>
      </c>
      <c r="AW181" s="13" t="s">
        <v>36</v>
      </c>
      <c r="AX181" s="13" t="s">
        <v>82</v>
      </c>
      <c r="AY181" s="239" t="s">
        <v>173</v>
      </c>
    </row>
    <row r="182" s="2" customFormat="1" ht="24.15" customHeight="1">
      <c r="A182" s="36"/>
      <c r="B182" s="37"/>
      <c r="C182" s="210" t="s">
        <v>319</v>
      </c>
      <c r="D182" s="210" t="s">
        <v>79</v>
      </c>
      <c r="E182" s="211" t="s">
        <v>320</v>
      </c>
      <c r="F182" s="212" t="s">
        <v>321</v>
      </c>
      <c r="G182" s="213" t="s">
        <v>322</v>
      </c>
      <c r="H182" s="214">
        <v>1</v>
      </c>
      <c r="I182" s="215"/>
      <c r="J182" s="216">
        <f>ROUND(I182*H182,2)</f>
        <v>0</v>
      </c>
      <c r="K182" s="212" t="s">
        <v>19</v>
      </c>
      <c r="L182" s="42"/>
      <c r="M182" s="217" t="s">
        <v>19</v>
      </c>
      <c r="N182" s="218" t="s">
        <v>46</v>
      </c>
      <c r="O182" s="82"/>
      <c r="P182" s="219">
        <f>O182*H182</f>
        <v>0</v>
      </c>
      <c r="Q182" s="219">
        <v>0.00027</v>
      </c>
      <c r="R182" s="219">
        <f>Q182*H182</f>
        <v>0.00027</v>
      </c>
      <c r="S182" s="219">
        <v>0</v>
      </c>
      <c r="T182" s="22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1" t="s">
        <v>272</v>
      </c>
      <c r="AT182" s="221" t="s">
        <v>79</v>
      </c>
      <c r="AU182" s="221" t="s">
        <v>84</v>
      </c>
      <c r="AY182" s="15" t="s">
        <v>173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5" t="s">
        <v>82</v>
      </c>
      <c r="BK182" s="222">
        <f>ROUND(I182*H182,2)</f>
        <v>0</v>
      </c>
      <c r="BL182" s="15" t="s">
        <v>272</v>
      </c>
      <c r="BM182" s="221" t="s">
        <v>323</v>
      </c>
    </row>
    <row r="183" s="12" customFormat="1" ht="22.8" customHeight="1">
      <c r="A183" s="12"/>
      <c r="B183" s="194"/>
      <c r="C183" s="195"/>
      <c r="D183" s="196" t="s">
        <v>74</v>
      </c>
      <c r="E183" s="208" t="s">
        <v>324</v>
      </c>
      <c r="F183" s="208" t="s">
        <v>325</v>
      </c>
      <c r="G183" s="195"/>
      <c r="H183" s="195"/>
      <c r="I183" s="198"/>
      <c r="J183" s="209">
        <f>BK183</f>
        <v>0</v>
      </c>
      <c r="K183" s="195"/>
      <c r="L183" s="200"/>
      <c r="M183" s="201"/>
      <c r="N183" s="202"/>
      <c r="O183" s="202"/>
      <c r="P183" s="203">
        <f>SUM(P184:P190)</f>
        <v>0</v>
      </c>
      <c r="Q183" s="202"/>
      <c r="R183" s="203">
        <f>SUM(R184:R190)</f>
        <v>0.00164</v>
      </c>
      <c r="S183" s="202"/>
      <c r="T183" s="204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5" t="s">
        <v>84</v>
      </c>
      <c r="AT183" s="206" t="s">
        <v>74</v>
      </c>
      <c r="AU183" s="206" t="s">
        <v>82</v>
      </c>
      <c r="AY183" s="205" t="s">
        <v>173</v>
      </c>
      <c r="BK183" s="207">
        <f>SUM(BK184:BK190)</f>
        <v>0</v>
      </c>
    </row>
    <row r="184" s="2" customFormat="1" ht="37.8" customHeight="1">
      <c r="A184" s="36"/>
      <c r="B184" s="37"/>
      <c r="C184" s="210" t="s">
        <v>326</v>
      </c>
      <c r="D184" s="210" t="s">
        <v>79</v>
      </c>
      <c r="E184" s="211" t="s">
        <v>327</v>
      </c>
      <c r="F184" s="212" t="s">
        <v>328</v>
      </c>
      <c r="G184" s="213" t="s">
        <v>232</v>
      </c>
      <c r="H184" s="214">
        <v>4</v>
      </c>
      <c r="I184" s="215"/>
      <c r="J184" s="216">
        <f>ROUND(I184*H184,2)</f>
        <v>0</v>
      </c>
      <c r="K184" s="212" t="s">
        <v>179</v>
      </c>
      <c r="L184" s="42"/>
      <c r="M184" s="217" t="s">
        <v>19</v>
      </c>
      <c r="N184" s="218" t="s">
        <v>46</v>
      </c>
      <c r="O184" s="82"/>
      <c r="P184" s="219">
        <f>O184*H184</f>
        <v>0</v>
      </c>
      <c r="Q184" s="219">
        <v>0.00033</v>
      </c>
      <c r="R184" s="219">
        <f>Q184*H184</f>
        <v>0.00132</v>
      </c>
      <c r="S184" s="219">
        <v>0</v>
      </c>
      <c r="T184" s="22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1" t="s">
        <v>272</v>
      </c>
      <c r="AT184" s="221" t="s">
        <v>79</v>
      </c>
      <c r="AU184" s="221" t="s">
        <v>84</v>
      </c>
      <c r="AY184" s="15" t="s">
        <v>173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5" t="s">
        <v>82</v>
      </c>
      <c r="BK184" s="222">
        <f>ROUND(I184*H184,2)</f>
        <v>0</v>
      </c>
      <c r="BL184" s="15" t="s">
        <v>272</v>
      </c>
      <c r="BM184" s="221" t="s">
        <v>329</v>
      </c>
    </row>
    <row r="185" s="2" customFormat="1">
      <c r="A185" s="36"/>
      <c r="B185" s="37"/>
      <c r="C185" s="38"/>
      <c r="D185" s="223" t="s">
        <v>181</v>
      </c>
      <c r="E185" s="38"/>
      <c r="F185" s="224" t="s">
        <v>330</v>
      </c>
      <c r="G185" s="38"/>
      <c r="H185" s="38"/>
      <c r="I185" s="225"/>
      <c r="J185" s="38"/>
      <c r="K185" s="38"/>
      <c r="L185" s="42"/>
      <c r="M185" s="226"/>
      <c r="N185" s="227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181</v>
      </c>
      <c r="AU185" s="15" t="s">
        <v>84</v>
      </c>
    </row>
    <row r="186" s="13" customFormat="1">
      <c r="A186" s="13"/>
      <c r="B186" s="228"/>
      <c r="C186" s="229"/>
      <c r="D186" s="230" t="s">
        <v>183</v>
      </c>
      <c r="E186" s="231" t="s">
        <v>19</v>
      </c>
      <c r="F186" s="232" t="s">
        <v>331</v>
      </c>
      <c r="G186" s="229"/>
      <c r="H186" s="233">
        <v>4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183</v>
      </c>
      <c r="AU186" s="239" t="s">
        <v>84</v>
      </c>
      <c r="AV186" s="13" t="s">
        <v>84</v>
      </c>
      <c r="AW186" s="13" t="s">
        <v>36</v>
      </c>
      <c r="AX186" s="13" t="s">
        <v>82</v>
      </c>
      <c r="AY186" s="239" t="s">
        <v>173</v>
      </c>
    </row>
    <row r="187" s="2" customFormat="1" ht="49.05" customHeight="1">
      <c r="A187" s="36"/>
      <c r="B187" s="37"/>
      <c r="C187" s="210" t="s">
        <v>332</v>
      </c>
      <c r="D187" s="210" t="s">
        <v>79</v>
      </c>
      <c r="E187" s="211" t="s">
        <v>333</v>
      </c>
      <c r="F187" s="212" t="s">
        <v>334</v>
      </c>
      <c r="G187" s="213" t="s">
        <v>232</v>
      </c>
      <c r="H187" s="214">
        <v>2</v>
      </c>
      <c r="I187" s="215"/>
      <c r="J187" s="216">
        <f>ROUND(I187*H187,2)</f>
        <v>0</v>
      </c>
      <c r="K187" s="212" t="s">
        <v>179</v>
      </c>
      <c r="L187" s="42"/>
      <c r="M187" s="217" t="s">
        <v>19</v>
      </c>
      <c r="N187" s="218" t="s">
        <v>46</v>
      </c>
      <c r="O187" s="82"/>
      <c r="P187" s="219">
        <f>O187*H187</f>
        <v>0</v>
      </c>
      <c r="Q187" s="219">
        <v>4.0000000000000003E-05</v>
      </c>
      <c r="R187" s="219">
        <f>Q187*H187</f>
        <v>8.0000000000000007E-05</v>
      </c>
      <c r="S187" s="219">
        <v>0</v>
      </c>
      <c r="T187" s="22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1" t="s">
        <v>272</v>
      </c>
      <c r="AT187" s="221" t="s">
        <v>79</v>
      </c>
      <c r="AU187" s="221" t="s">
        <v>84</v>
      </c>
      <c r="AY187" s="15" t="s">
        <v>173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5" t="s">
        <v>82</v>
      </c>
      <c r="BK187" s="222">
        <f>ROUND(I187*H187,2)</f>
        <v>0</v>
      </c>
      <c r="BL187" s="15" t="s">
        <v>272</v>
      </c>
      <c r="BM187" s="221" t="s">
        <v>335</v>
      </c>
    </row>
    <row r="188" s="2" customFormat="1">
      <c r="A188" s="36"/>
      <c r="B188" s="37"/>
      <c r="C188" s="38"/>
      <c r="D188" s="223" t="s">
        <v>181</v>
      </c>
      <c r="E188" s="38"/>
      <c r="F188" s="224" t="s">
        <v>336</v>
      </c>
      <c r="G188" s="38"/>
      <c r="H188" s="38"/>
      <c r="I188" s="225"/>
      <c r="J188" s="38"/>
      <c r="K188" s="38"/>
      <c r="L188" s="42"/>
      <c r="M188" s="226"/>
      <c r="N188" s="227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181</v>
      </c>
      <c r="AU188" s="15" t="s">
        <v>84</v>
      </c>
    </row>
    <row r="189" s="2" customFormat="1" ht="55.5" customHeight="1">
      <c r="A189" s="36"/>
      <c r="B189" s="37"/>
      <c r="C189" s="210" t="s">
        <v>337</v>
      </c>
      <c r="D189" s="210" t="s">
        <v>79</v>
      </c>
      <c r="E189" s="211" t="s">
        <v>338</v>
      </c>
      <c r="F189" s="212" t="s">
        <v>339</v>
      </c>
      <c r="G189" s="213" t="s">
        <v>232</v>
      </c>
      <c r="H189" s="214">
        <v>2</v>
      </c>
      <c r="I189" s="215"/>
      <c r="J189" s="216">
        <f>ROUND(I189*H189,2)</f>
        <v>0</v>
      </c>
      <c r="K189" s="212" t="s">
        <v>179</v>
      </c>
      <c r="L189" s="42"/>
      <c r="M189" s="217" t="s">
        <v>19</v>
      </c>
      <c r="N189" s="218" t="s">
        <v>46</v>
      </c>
      <c r="O189" s="82"/>
      <c r="P189" s="219">
        <f>O189*H189</f>
        <v>0</v>
      </c>
      <c r="Q189" s="219">
        <v>0.00012</v>
      </c>
      <c r="R189" s="219">
        <f>Q189*H189</f>
        <v>0.00024000000000000001</v>
      </c>
      <c r="S189" s="219">
        <v>0</v>
      </c>
      <c r="T189" s="22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1" t="s">
        <v>272</v>
      </c>
      <c r="AT189" s="221" t="s">
        <v>79</v>
      </c>
      <c r="AU189" s="221" t="s">
        <v>84</v>
      </c>
      <c r="AY189" s="15" t="s">
        <v>173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5" t="s">
        <v>82</v>
      </c>
      <c r="BK189" s="222">
        <f>ROUND(I189*H189,2)</f>
        <v>0</v>
      </c>
      <c r="BL189" s="15" t="s">
        <v>272</v>
      </c>
      <c r="BM189" s="221" t="s">
        <v>340</v>
      </c>
    </row>
    <row r="190" s="2" customFormat="1">
      <c r="A190" s="36"/>
      <c r="B190" s="37"/>
      <c r="C190" s="38"/>
      <c r="D190" s="223" t="s">
        <v>181</v>
      </c>
      <c r="E190" s="38"/>
      <c r="F190" s="224" t="s">
        <v>341</v>
      </c>
      <c r="G190" s="38"/>
      <c r="H190" s="38"/>
      <c r="I190" s="225"/>
      <c r="J190" s="38"/>
      <c r="K190" s="38"/>
      <c r="L190" s="42"/>
      <c r="M190" s="226"/>
      <c r="N190" s="227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181</v>
      </c>
      <c r="AU190" s="15" t="s">
        <v>84</v>
      </c>
    </row>
    <row r="191" s="12" customFormat="1" ht="22.8" customHeight="1">
      <c r="A191" s="12"/>
      <c r="B191" s="194"/>
      <c r="C191" s="195"/>
      <c r="D191" s="196" t="s">
        <v>74</v>
      </c>
      <c r="E191" s="208" t="s">
        <v>342</v>
      </c>
      <c r="F191" s="208" t="s">
        <v>343</v>
      </c>
      <c r="G191" s="195"/>
      <c r="H191" s="195"/>
      <c r="I191" s="198"/>
      <c r="J191" s="209">
        <f>BK191</f>
        <v>0</v>
      </c>
      <c r="K191" s="195"/>
      <c r="L191" s="200"/>
      <c r="M191" s="201"/>
      <c r="N191" s="202"/>
      <c r="O191" s="202"/>
      <c r="P191" s="203">
        <f>SUM(P192:P200)</f>
        <v>0</v>
      </c>
      <c r="Q191" s="202"/>
      <c r="R191" s="203">
        <f>SUM(R192:R200)</f>
        <v>0.020129999999999999</v>
      </c>
      <c r="S191" s="202"/>
      <c r="T191" s="204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5" t="s">
        <v>84</v>
      </c>
      <c r="AT191" s="206" t="s">
        <v>74</v>
      </c>
      <c r="AU191" s="206" t="s">
        <v>82</v>
      </c>
      <c r="AY191" s="205" t="s">
        <v>173</v>
      </c>
      <c r="BK191" s="207">
        <f>SUM(BK192:BK200)</f>
        <v>0</v>
      </c>
    </row>
    <row r="192" s="2" customFormat="1" ht="37.8" customHeight="1">
      <c r="A192" s="36"/>
      <c r="B192" s="37"/>
      <c r="C192" s="210" t="s">
        <v>344</v>
      </c>
      <c r="D192" s="210" t="s">
        <v>79</v>
      </c>
      <c r="E192" s="211" t="s">
        <v>345</v>
      </c>
      <c r="F192" s="212" t="s">
        <v>346</v>
      </c>
      <c r="G192" s="213" t="s">
        <v>347</v>
      </c>
      <c r="H192" s="214">
        <v>1</v>
      </c>
      <c r="I192" s="215"/>
      <c r="J192" s="216">
        <f>ROUND(I192*H192,2)</f>
        <v>0</v>
      </c>
      <c r="K192" s="212" t="s">
        <v>179</v>
      </c>
      <c r="L192" s="42"/>
      <c r="M192" s="217" t="s">
        <v>19</v>
      </c>
      <c r="N192" s="218" t="s">
        <v>46</v>
      </c>
      <c r="O192" s="82"/>
      <c r="P192" s="219">
        <f>O192*H192</f>
        <v>0</v>
      </c>
      <c r="Q192" s="219">
        <v>0.017729999999999999</v>
      </c>
      <c r="R192" s="219">
        <f>Q192*H192</f>
        <v>0.017729999999999999</v>
      </c>
      <c r="S192" s="219">
        <v>0</v>
      </c>
      <c r="T192" s="22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1" t="s">
        <v>272</v>
      </c>
      <c r="AT192" s="221" t="s">
        <v>79</v>
      </c>
      <c r="AU192" s="221" t="s">
        <v>84</v>
      </c>
      <c r="AY192" s="15" t="s">
        <v>173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5" t="s">
        <v>82</v>
      </c>
      <c r="BK192" s="222">
        <f>ROUND(I192*H192,2)</f>
        <v>0</v>
      </c>
      <c r="BL192" s="15" t="s">
        <v>272</v>
      </c>
      <c r="BM192" s="221" t="s">
        <v>348</v>
      </c>
    </row>
    <row r="193" s="2" customFormat="1">
      <c r="A193" s="36"/>
      <c r="B193" s="37"/>
      <c r="C193" s="38"/>
      <c r="D193" s="223" t="s">
        <v>181</v>
      </c>
      <c r="E193" s="38"/>
      <c r="F193" s="224" t="s">
        <v>349</v>
      </c>
      <c r="G193" s="38"/>
      <c r="H193" s="38"/>
      <c r="I193" s="225"/>
      <c r="J193" s="38"/>
      <c r="K193" s="38"/>
      <c r="L193" s="42"/>
      <c r="M193" s="226"/>
      <c r="N193" s="227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181</v>
      </c>
      <c r="AU193" s="15" t="s">
        <v>84</v>
      </c>
    </row>
    <row r="194" s="2" customFormat="1" ht="24.15" customHeight="1">
      <c r="A194" s="36"/>
      <c r="B194" s="37"/>
      <c r="C194" s="210" t="s">
        <v>350</v>
      </c>
      <c r="D194" s="210" t="s">
        <v>79</v>
      </c>
      <c r="E194" s="211" t="s">
        <v>351</v>
      </c>
      <c r="F194" s="212" t="s">
        <v>352</v>
      </c>
      <c r="G194" s="213" t="s">
        <v>347</v>
      </c>
      <c r="H194" s="214">
        <v>1</v>
      </c>
      <c r="I194" s="215"/>
      <c r="J194" s="216">
        <f>ROUND(I194*H194,2)</f>
        <v>0</v>
      </c>
      <c r="K194" s="212" t="s">
        <v>179</v>
      </c>
      <c r="L194" s="42"/>
      <c r="M194" s="217" t="s">
        <v>19</v>
      </c>
      <c r="N194" s="218" t="s">
        <v>46</v>
      </c>
      <c r="O194" s="82"/>
      <c r="P194" s="219">
        <f>O194*H194</f>
        <v>0</v>
      </c>
      <c r="Q194" s="219">
        <v>0.00024000000000000001</v>
      </c>
      <c r="R194" s="219">
        <f>Q194*H194</f>
        <v>0.00024000000000000001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272</v>
      </c>
      <c r="AT194" s="221" t="s">
        <v>79</v>
      </c>
      <c r="AU194" s="221" t="s">
        <v>84</v>
      </c>
      <c r="AY194" s="15" t="s">
        <v>173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5" t="s">
        <v>82</v>
      </c>
      <c r="BK194" s="222">
        <f>ROUND(I194*H194,2)</f>
        <v>0</v>
      </c>
      <c r="BL194" s="15" t="s">
        <v>272</v>
      </c>
      <c r="BM194" s="221" t="s">
        <v>353</v>
      </c>
    </row>
    <row r="195" s="2" customFormat="1">
      <c r="A195" s="36"/>
      <c r="B195" s="37"/>
      <c r="C195" s="38"/>
      <c r="D195" s="223" t="s">
        <v>181</v>
      </c>
      <c r="E195" s="38"/>
      <c r="F195" s="224" t="s">
        <v>354</v>
      </c>
      <c r="G195" s="38"/>
      <c r="H195" s="38"/>
      <c r="I195" s="225"/>
      <c r="J195" s="38"/>
      <c r="K195" s="38"/>
      <c r="L195" s="42"/>
      <c r="M195" s="226"/>
      <c r="N195" s="22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181</v>
      </c>
      <c r="AU195" s="15" t="s">
        <v>84</v>
      </c>
    </row>
    <row r="196" s="2" customFormat="1" ht="24.15" customHeight="1">
      <c r="A196" s="36"/>
      <c r="B196" s="37"/>
      <c r="C196" s="210" t="s">
        <v>355</v>
      </c>
      <c r="D196" s="210" t="s">
        <v>79</v>
      </c>
      <c r="E196" s="211" t="s">
        <v>356</v>
      </c>
      <c r="F196" s="212" t="s">
        <v>357</v>
      </c>
      <c r="G196" s="213" t="s">
        <v>322</v>
      </c>
      <c r="H196" s="214">
        <v>1</v>
      </c>
      <c r="I196" s="215"/>
      <c r="J196" s="216">
        <f>ROUND(I196*H196,2)</f>
        <v>0</v>
      </c>
      <c r="K196" s="212" t="s">
        <v>179</v>
      </c>
      <c r="L196" s="42"/>
      <c r="M196" s="217" t="s">
        <v>19</v>
      </c>
      <c r="N196" s="218" t="s">
        <v>46</v>
      </c>
      <c r="O196" s="82"/>
      <c r="P196" s="219">
        <f>O196*H196</f>
        <v>0</v>
      </c>
      <c r="Q196" s="219">
        <v>0.00016000000000000001</v>
      </c>
      <c r="R196" s="219">
        <f>Q196*H196</f>
        <v>0.00016000000000000001</v>
      </c>
      <c r="S196" s="219">
        <v>0</v>
      </c>
      <c r="T196" s="22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1" t="s">
        <v>272</v>
      </c>
      <c r="AT196" s="221" t="s">
        <v>79</v>
      </c>
      <c r="AU196" s="221" t="s">
        <v>84</v>
      </c>
      <c r="AY196" s="15" t="s">
        <v>173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5" t="s">
        <v>82</v>
      </c>
      <c r="BK196" s="222">
        <f>ROUND(I196*H196,2)</f>
        <v>0</v>
      </c>
      <c r="BL196" s="15" t="s">
        <v>272</v>
      </c>
      <c r="BM196" s="221" t="s">
        <v>358</v>
      </c>
    </row>
    <row r="197" s="2" customFormat="1">
      <c r="A197" s="36"/>
      <c r="B197" s="37"/>
      <c r="C197" s="38"/>
      <c r="D197" s="223" t="s">
        <v>181</v>
      </c>
      <c r="E197" s="38"/>
      <c r="F197" s="224" t="s">
        <v>359</v>
      </c>
      <c r="G197" s="38"/>
      <c r="H197" s="38"/>
      <c r="I197" s="225"/>
      <c r="J197" s="38"/>
      <c r="K197" s="38"/>
      <c r="L197" s="42"/>
      <c r="M197" s="226"/>
      <c r="N197" s="227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181</v>
      </c>
      <c r="AU197" s="15" t="s">
        <v>84</v>
      </c>
    </row>
    <row r="198" s="2" customFormat="1" ht="24.15" customHeight="1">
      <c r="A198" s="36"/>
      <c r="B198" s="37"/>
      <c r="C198" s="240" t="s">
        <v>360</v>
      </c>
      <c r="D198" s="240" t="s">
        <v>102</v>
      </c>
      <c r="E198" s="241" t="s">
        <v>361</v>
      </c>
      <c r="F198" s="242" t="s">
        <v>362</v>
      </c>
      <c r="G198" s="243" t="s">
        <v>322</v>
      </c>
      <c r="H198" s="244">
        <v>1</v>
      </c>
      <c r="I198" s="245"/>
      <c r="J198" s="246">
        <f>ROUND(I198*H198,2)</f>
        <v>0</v>
      </c>
      <c r="K198" s="242" t="s">
        <v>179</v>
      </c>
      <c r="L198" s="247"/>
      <c r="M198" s="248" t="s">
        <v>19</v>
      </c>
      <c r="N198" s="249" t="s">
        <v>46</v>
      </c>
      <c r="O198" s="82"/>
      <c r="P198" s="219">
        <f>O198*H198</f>
        <v>0</v>
      </c>
      <c r="Q198" s="219">
        <v>0.002</v>
      </c>
      <c r="R198" s="219">
        <f>Q198*H198</f>
        <v>0.002</v>
      </c>
      <c r="S198" s="219">
        <v>0</v>
      </c>
      <c r="T198" s="22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1" t="s">
        <v>363</v>
      </c>
      <c r="AT198" s="221" t="s">
        <v>102</v>
      </c>
      <c r="AU198" s="221" t="s">
        <v>84</v>
      </c>
      <c r="AY198" s="15" t="s">
        <v>173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5" t="s">
        <v>82</v>
      </c>
      <c r="BK198" s="222">
        <f>ROUND(I198*H198,2)</f>
        <v>0</v>
      </c>
      <c r="BL198" s="15" t="s">
        <v>272</v>
      </c>
      <c r="BM198" s="221" t="s">
        <v>364</v>
      </c>
    </row>
    <row r="199" s="2" customFormat="1" ht="55.5" customHeight="1">
      <c r="A199" s="36"/>
      <c r="B199" s="37"/>
      <c r="C199" s="210" t="s">
        <v>365</v>
      </c>
      <c r="D199" s="210" t="s">
        <v>79</v>
      </c>
      <c r="E199" s="211" t="s">
        <v>366</v>
      </c>
      <c r="F199" s="212" t="s">
        <v>367</v>
      </c>
      <c r="G199" s="213" t="s">
        <v>248</v>
      </c>
      <c r="H199" s="214">
        <v>0.02</v>
      </c>
      <c r="I199" s="215"/>
      <c r="J199" s="216">
        <f>ROUND(I199*H199,2)</f>
        <v>0</v>
      </c>
      <c r="K199" s="212" t="s">
        <v>179</v>
      </c>
      <c r="L199" s="42"/>
      <c r="M199" s="217" t="s">
        <v>19</v>
      </c>
      <c r="N199" s="218" t="s">
        <v>46</v>
      </c>
      <c r="O199" s="82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1" t="s">
        <v>272</v>
      </c>
      <c r="AT199" s="221" t="s">
        <v>79</v>
      </c>
      <c r="AU199" s="221" t="s">
        <v>84</v>
      </c>
      <c r="AY199" s="15" t="s">
        <v>173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5" t="s">
        <v>82</v>
      </c>
      <c r="BK199" s="222">
        <f>ROUND(I199*H199,2)</f>
        <v>0</v>
      </c>
      <c r="BL199" s="15" t="s">
        <v>272</v>
      </c>
      <c r="BM199" s="221" t="s">
        <v>368</v>
      </c>
    </row>
    <row r="200" s="2" customFormat="1">
      <c r="A200" s="36"/>
      <c r="B200" s="37"/>
      <c r="C200" s="38"/>
      <c r="D200" s="223" t="s">
        <v>181</v>
      </c>
      <c r="E200" s="38"/>
      <c r="F200" s="224" t="s">
        <v>369</v>
      </c>
      <c r="G200" s="38"/>
      <c r="H200" s="38"/>
      <c r="I200" s="225"/>
      <c r="J200" s="38"/>
      <c r="K200" s="38"/>
      <c r="L200" s="42"/>
      <c r="M200" s="226"/>
      <c r="N200" s="227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181</v>
      </c>
      <c r="AU200" s="15" t="s">
        <v>84</v>
      </c>
    </row>
    <row r="201" s="12" customFormat="1" ht="22.8" customHeight="1">
      <c r="A201" s="12"/>
      <c r="B201" s="194"/>
      <c r="C201" s="195"/>
      <c r="D201" s="196" t="s">
        <v>74</v>
      </c>
      <c r="E201" s="208" t="s">
        <v>370</v>
      </c>
      <c r="F201" s="208" t="s">
        <v>371</v>
      </c>
      <c r="G201" s="195"/>
      <c r="H201" s="195"/>
      <c r="I201" s="198"/>
      <c r="J201" s="209">
        <f>BK201</f>
        <v>0</v>
      </c>
      <c r="K201" s="195"/>
      <c r="L201" s="200"/>
      <c r="M201" s="201"/>
      <c r="N201" s="202"/>
      <c r="O201" s="202"/>
      <c r="P201" s="203">
        <f>SUM(P202:P215)</f>
        <v>0</v>
      </c>
      <c r="Q201" s="202"/>
      <c r="R201" s="203">
        <f>SUM(R202:R215)</f>
        <v>0.079560000000000006</v>
      </c>
      <c r="S201" s="202"/>
      <c r="T201" s="204">
        <f>SUM(T202:T215)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5" t="s">
        <v>84</v>
      </c>
      <c r="AT201" s="206" t="s">
        <v>74</v>
      </c>
      <c r="AU201" s="206" t="s">
        <v>82</v>
      </c>
      <c r="AY201" s="205" t="s">
        <v>173</v>
      </c>
      <c r="BK201" s="207">
        <f>SUM(BK202:BK215)</f>
        <v>0</v>
      </c>
    </row>
    <row r="202" s="2" customFormat="1" ht="21.75" customHeight="1">
      <c r="A202" s="36"/>
      <c r="B202" s="37"/>
      <c r="C202" s="210" t="s">
        <v>363</v>
      </c>
      <c r="D202" s="210" t="s">
        <v>79</v>
      </c>
      <c r="E202" s="211" t="s">
        <v>372</v>
      </c>
      <c r="F202" s="212" t="s">
        <v>373</v>
      </c>
      <c r="G202" s="213" t="s">
        <v>374</v>
      </c>
      <c r="H202" s="214">
        <v>8</v>
      </c>
      <c r="I202" s="215"/>
      <c r="J202" s="216">
        <f>ROUND(I202*H202,2)</f>
        <v>0</v>
      </c>
      <c r="K202" s="212" t="s">
        <v>19</v>
      </c>
      <c r="L202" s="42"/>
      <c r="M202" s="217" t="s">
        <v>19</v>
      </c>
      <c r="N202" s="218" t="s">
        <v>46</v>
      </c>
      <c r="O202" s="82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272</v>
      </c>
      <c r="AT202" s="221" t="s">
        <v>79</v>
      </c>
      <c r="AU202" s="221" t="s">
        <v>84</v>
      </c>
      <c r="AY202" s="15" t="s">
        <v>173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5" t="s">
        <v>82</v>
      </c>
      <c r="BK202" s="222">
        <f>ROUND(I202*H202,2)</f>
        <v>0</v>
      </c>
      <c r="BL202" s="15" t="s">
        <v>272</v>
      </c>
      <c r="BM202" s="221" t="s">
        <v>375</v>
      </c>
    </row>
    <row r="203" s="13" customFormat="1">
      <c r="A203" s="13"/>
      <c r="B203" s="228"/>
      <c r="C203" s="229"/>
      <c r="D203" s="230" t="s">
        <v>183</v>
      </c>
      <c r="E203" s="231" t="s">
        <v>19</v>
      </c>
      <c r="F203" s="232" t="s">
        <v>376</v>
      </c>
      <c r="G203" s="229"/>
      <c r="H203" s="233">
        <v>4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183</v>
      </c>
      <c r="AU203" s="239" t="s">
        <v>84</v>
      </c>
      <c r="AV203" s="13" t="s">
        <v>84</v>
      </c>
      <c r="AW203" s="13" t="s">
        <v>36</v>
      </c>
      <c r="AX203" s="13" t="s">
        <v>75</v>
      </c>
      <c r="AY203" s="239" t="s">
        <v>173</v>
      </c>
    </row>
    <row r="204" s="13" customFormat="1">
      <c r="A204" s="13"/>
      <c r="B204" s="228"/>
      <c r="C204" s="229"/>
      <c r="D204" s="230" t="s">
        <v>183</v>
      </c>
      <c r="E204" s="231" t="s">
        <v>19</v>
      </c>
      <c r="F204" s="232" t="s">
        <v>377</v>
      </c>
      <c r="G204" s="229"/>
      <c r="H204" s="233">
        <v>4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183</v>
      </c>
      <c r="AU204" s="239" t="s">
        <v>84</v>
      </c>
      <c r="AV204" s="13" t="s">
        <v>84</v>
      </c>
      <c r="AW204" s="13" t="s">
        <v>36</v>
      </c>
      <c r="AX204" s="13" t="s">
        <v>75</v>
      </c>
      <c r="AY204" s="239" t="s">
        <v>173</v>
      </c>
    </row>
    <row r="205" s="2" customFormat="1" ht="24.15" customHeight="1">
      <c r="A205" s="36"/>
      <c r="B205" s="37"/>
      <c r="C205" s="210" t="s">
        <v>378</v>
      </c>
      <c r="D205" s="210" t="s">
        <v>79</v>
      </c>
      <c r="E205" s="211" t="s">
        <v>379</v>
      </c>
      <c r="F205" s="212" t="s">
        <v>380</v>
      </c>
      <c r="G205" s="213" t="s">
        <v>232</v>
      </c>
      <c r="H205" s="214">
        <v>52</v>
      </c>
      <c r="I205" s="215"/>
      <c r="J205" s="216">
        <f>ROUND(I205*H205,2)</f>
        <v>0</v>
      </c>
      <c r="K205" s="212" t="s">
        <v>19</v>
      </c>
      <c r="L205" s="42"/>
      <c r="M205" s="217" t="s">
        <v>19</v>
      </c>
      <c r="N205" s="218" t="s">
        <v>46</v>
      </c>
      <c r="O205" s="82"/>
      <c r="P205" s="219">
        <f>O205*H205</f>
        <v>0</v>
      </c>
      <c r="Q205" s="219">
        <v>0.0012899999999999999</v>
      </c>
      <c r="R205" s="219">
        <f>Q205*H205</f>
        <v>0.067080000000000001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272</v>
      </c>
      <c r="AT205" s="221" t="s">
        <v>79</v>
      </c>
      <c r="AU205" s="221" t="s">
        <v>84</v>
      </c>
      <c r="AY205" s="15" t="s">
        <v>173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5" t="s">
        <v>82</v>
      </c>
      <c r="BK205" s="222">
        <f>ROUND(I205*H205,2)</f>
        <v>0</v>
      </c>
      <c r="BL205" s="15" t="s">
        <v>272</v>
      </c>
      <c r="BM205" s="221" t="s">
        <v>381</v>
      </c>
    </row>
    <row r="206" s="13" customFormat="1">
      <c r="A206" s="13"/>
      <c r="B206" s="228"/>
      <c r="C206" s="229"/>
      <c r="D206" s="230" t="s">
        <v>183</v>
      </c>
      <c r="E206" s="231" t="s">
        <v>19</v>
      </c>
      <c r="F206" s="232" t="s">
        <v>382</v>
      </c>
      <c r="G206" s="229"/>
      <c r="H206" s="233">
        <v>22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183</v>
      </c>
      <c r="AU206" s="239" t="s">
        <v>84</v>
      </c>
      <c r="AV206" s="13" t="s">
        <v>84</v>
      </c>
      <c r="AW206" s="13" t="s">
        <v>36</v>
      </c>
      <c r="AX206" s="13" t="s">
        <v>75</v>
      </c>
      <c r="AY206" s="239" t="s">
        <v>173</v>
      </c>
    </row>
    <row r="207" s="13" customFormat="1">
      <c r="A207" s="13"/>
      <c r="B207" s="228"/>
      <c r="C207" s="229"/>
      <c r="D207" s="230" t="s">
        <v>183</v>
      </c>
      <c r="E207" s="231" t="s">
        <v>19</v>
      </c>
      <c r="F207" s="232" t="s">
        <v>383</v>
      </c>
      <c r="G207" s="229"/>
      <c r="H207" s="233">
        <v>30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183</v>
      </c>
      <c r="AU207" s="239" t="s">
        <v>84</v>
      </c>
      <c r="AV207" s="13" t="s">
        <v>84</v>
      </c>
      <c r="AW207" s="13" t="s">
        <v>36</v>
      </c>
      <c r="AX207" s="13" t="s">
        <v>75</v>
      </c>
      <c r="AY207" s="239" t="s">
        <v>173</v>
      </c>
    </row>
    <row r="208" s="2" customFormat="1" ht="24.15" customHeight="1">
      <c r="A208" s="36"/>
      <c r="B208" s="37"/>
      <c r="C208" s="210" t="s">
        <v>384</v>
      </c>
      <c r="D208" s="210" t="s">
        <v>79</v>
      </c>
      <c r="E208" s="211" t="s">
        <v>385</v>
      </c>
      <c r="F208" s="212" t="s">
        <v>386</v>
      </c>
      <c r="G208" s="213" t="s">
        <v>232</v>
      </c>
      <c r="H208" s="214">
        <v>52</v>
      </c>
      <c r="I208" s="215"/>
      <c r="J208" s="216">
        <f>ROUND(I208*H208,2)</f>
        <v>0</v>
      </c>
      <c r="K208" s="212" t="s">
        <v>179</v>
      </c>
      <c r="L208" s="42"/>
      <c r="M208" s="217" t="s">
        <v>19</v>
      </c>
      <c r="N208" s="218" t="s">
        <v>46</v>
      </c>
      <c r="O208" s="82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1" t="s">
        <v>272</v>
      </c>
      <c r="AT208" s="221" t="s">
        <v>79</v>
      </c>
      <c r="AU208" s="221" t="s">
        <v>84</v>
      </c>
      <c r="AY208" s="15" t="s">
        <v>173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5" t="s">
        <v>82</v>
      </c>
      <c r="BK208" s="222">
        <f>ROUND(I208*H208,2)</f>
        <v>0</v>
      </c>
      <c r="BL208" s="15" t="s">
        <v>272</v>
      </c>
      <c r="BM208" s="221" t="s">
        <v>387</v>
      </c>
    </row>
    <row r="209" s="2" customFormat="1">
      <c r="A209" s="36"/>
      <c r="B209" s="37"/>
      <c r="C209" s="38"/>
      <c r="D209" s="223" t="s">
        <v>181</v>
      </c>
      <c r="E209" s="38"/>
      <c r="F209" s="224" t="s">
        <v>388</v>
      </c>
      <c r="G209" s="38"/>
      <c r="H209" s="38"/>
      <c r="I209" s="225"/>
      <c r="J209" s="38"/>
      <c r="K209" s="38"/>
      <c r="L209" s="42"/>
      <c r="M209" s="226"/>
      <c r="N209" s="227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181</v>
      </c>
      <c r="AU209" s="15" t="s">
        <v>84</v>
      </c>
    </row>
    <row r="210" s="13" customFormat="1">
      <c r="A210" s="13"/>
      <c r="B210" s="228"/>
      <c r="C210" s="229"/>
      <c r="D210" s="230" t="s">
        <v>183</v>
      </c>
      <c r="E210" s="231" t="s">
        <v>19</v>
      </c>
      <c r="F210" s="232" t="s">
        <v>382</v>
      </c>
      <c r="G210" s="229"/>
      <c r="H210" s="233">
        <v>22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183</v>
      </c>
      <c r="AU210" s="239" t="s">
        <v>84</v>
      </c>
      <c r="AV210" s="13" t="s">
        <v>84</v>
      </c>
      <c r="AW210" s="13" t="s">
        <v>36</v>
      </c>
      <c r="AX210" s="13" t="s">
        <v>75</v>
      </c>
      <c r="AY210" s="239" t="s">
        <v>173</v>
      </c>
    </row>
    <row r="211" s="13" customFormat="1">
      <c r="A211" s="13"/>
      <c r="B211" s="228"/>
      <c r="C211" s="229"/>
      <c r="D211" s="230" t="s">
        <v>183</v>
      </c>
      <c r="E211" s="231" t="s">
        <v>19</v>
      </c>
      <c r="F211" s="232" t="s">
        <v>383</v>
      </c>
      <c r="G211" s="229"/>
      <c r="H211" s="233">
        <v>30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183</v>
      </c>
      <c r="AU211" s="239" t="s">
        <v>84</v>
      </c>
      <c r="AV211" s="13" t="s">
        <v>84</v>
      </c>
      <c r="AW211" s="13" t="s">
        <v>36</v>
      </c>
      <c r="AX211" s="13" t="s">
        <v>75</v>
      </c>
      <c r="AY211" s="239" t="s">
        <v>173</v>
      </c>
    </row>
    <row r="212" s="2" customFormat="1" ht="55.5" customHeight="1">
      <c r="A212" s="36"/>
      <c r="B212" s="37"/>
      <c r="C212" s="210" t="s">
        <v>389</v>
      </c>
      <c r="D212" s="210" t="s">
        <v>79</v>
      </c>
      <c r="E212" s="211" t="s">
        <v>390</v>
      </c>
      <c r="F212" s="212" t="s">
        <v>391</v>
      </c>
      <c r="G212" s="213" t="s">
        <v>232</v>
      </c>
      <c r="H212" s="214">
        <v>52</v>
      </c>
      <c r="I212" s="215"/>
      <c r="J212" s="216">
        <f>ROUND(I212*H212,2)</f>
        <v>0</v>
      </c>
      <c r="K212" s="212" t="s">
        <v>179</v>
      </c>
      <c r="L212" s="42"/>
      <c r="M212" s="217" t="s">
        <v>19</v>
      </c>
      <c r="N212" s="218" t="s">
        <v>46</v>
      </c>
      <c r="O212" s="82"/>
      <c r="P212" s="219">
        <f>O212*H212</f>
        <v>0</v>
      </c>
      <c r="Q212" s="219">
        <v>0.00024000000000000001</v>
      </c>
      <c r="R212" s="219">
        <f>Q212*H212</f>
        <v>0.01248</v>
      </c>
      <c r="S212" s="219">
        <v>0</v>
      </c>
      <c r="T212" s="22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1" t="s">
        <v>272</v>
      </c>
      <c r="AT212" s="221" t="s">
        <v>79</v>
      </c>
      <c r="AU212" s="221" t="s">
        <v>84</v>
      </c>
      <c r="AY212" s="15" t="s">
        <v>173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5" t="s">
        <v>82</v>
      </c>
      <c r="BK212" s="222">
        <f>ROUND(I212*H212,2)</f>
        <v>0</v>
      </c>
      <c r="BL212" s="15" t="s">
        <v>272</v>
      </c>
      <c r="BM212" s="221" t="s">
        <v>392</v>
      </c>
    </row>
    <row r="213" s="2" customFormat="1">
      <c r="A213" s="36"/>
      <c r="B213" s="37"/>
      <c r="C213" s="38"/>
      <c r="D213" s="223" t="s">
        <v>181</v>
      </c>
      <c r="E213" s="38"/>
      <c r="F213" s="224" t="s">
        <v>393</v>
      </c>
      <c r="G213" s="38"/>
      <c r="H213" s="38"/>
      <c r="I213" s="225"/>
      <c r="J213" s="38"/>
      <c r="K213" s="38"/>
      <c r="L213" s="42"/>
      <c r="M213" s="226"/>
      <c r="N213" s="227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181</v>
      </c>
      <c r="AU213" s="15" t="s">
        <v>84</v>
      </c>
    </row>
    <row r="214" s="2" customFormat="1" ht="55.5" customHeight="1">
      <c r="A214" s="36"/>
      <c r="B214" s="37"/>
      <c r="C214" s="210" t="s">
        <v>394</v>
      </c>
      <c r="D214" s="210" t="s">
        <v>79</v>
      </c>
      <c r="E214" s="211" t="s">
        <v>395</v>
      </c>
      <c r="F214" s="212" t="s">
        <v>396</v>
      </c>
      <c r="G214" s="213" t="s">
        <v>248</v>
      </c>
      <c r="H214" s="214">
        <v>0.080000000000000002</v>
      </c>
      <c r="I214" s="215"/>
      <c r="J214" s="216">
        <f>ROUND(I214*H214,2)</f>
        <v>0</v>
      </c>
      <c r="K214" s="212" t="s">
        <v>179</v>
      </c>
      <c r="L214" s="42"/>
      <c r="M214" s="217" t="s">
        <v>19</v>
      </c>
      <c r="N214" s="218" t="s">
        <v>46</v>
      </c>
      <c r="O214" s="82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1" t="s">
        <v>272</v>
      </c>
      <c r="AT214" s="221" t="s">
        <v>79</v>
      </c>
      <c r="AU214" s="221" t="s">
        <v>84</v>
      </c>
      <c r="AY214" s="15" t="s">
        <v>173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5" t="s">
        <v>82</v>
      </c>
      <c r="BK214" s="222">
        <f>ROUND(I214*H214,2)</f>
        <v>0</v>
      </c>
      <c r="BL214" s="15" t="s">
        <v>272</v>
      </c>
      <c r="BM214" s="221" t="s">
        <v>397</v>
      </c>
    </row>
    <row r="215" s="2" customFormat="1">
      <c r="A215" s="36"/>
      <c r="B215" s="37"/>
      <c r="C215" s="38"/>
      <c r="D215" s="223" t="s">
        <v>181</v>
      </c>
      <c r="E215" s="38"/>
      <c r="F215" s="224" t="s">
        <v>398</v>
      </c>
      <c r="G215" s="38"/>
      <c r="H215" s="38"/>
      <c r="I215" s="225"/>
      <c r="J215" s="38"/>
      <c r="K215" s="38"/>
      <c r="L215" s="42"/>
      <c r="M215" s="226"/>
      <c r="N215" s="22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181</v>
      </c>
      <c r="AU215" s="15" t="s">
        <v>84</v>
      </c>
    </row>
    <row r="216" s="12" customFormat="1" ht="22.8" customHeight="1">
      <c r="A216" s="12"/>
      <c r="B216" s="194"/>
      <c r="C216" s="195"/>
      <c r="D216" s="196" t="s">
        <v>74</v>
      </c>
      <c r="E216" s="208" t="s">
        <v>399</v>
      </c>
      <c r="F216" s="208" t="s">
        <v>400</v>
      </c>
      <c r="G216" s="195"/>
      <c r="H216" s="195"/>
      <c r="I216" s="198"/>
      <c r="J216" s="209">
        <f>BK216</f>
        <v>0</v>
      </c>
      <c r="K216" s="195"/>
      <c r="L216" s="200"/>
      <c r="M216" s="201"/>
      <c r="N216" s="202"/>
      <c r="O216" s="202"/>
      <c r="P216" s="203">
        <f>SUM(P217:P234)</f>
        <v>0</v>
      </c>
      <c r="Q216" s="202"/>
      <c r="R216" s="203">
        <f>SUM(R217:R234)</f>
        <v>0.30227999999999999</v>
      </c>
      <c r="S216" s="202"/>
      <c r="T216" s="204">
        <f>SUM(T217:T234)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5" t="s">
        <v>84</v>
      </c>
      <c r="AT216" s="206" t="s">
        <v>74</v>
      </c>
      <c r="AU216" s="206" t="s">
        <v>82</v>
      </c>
      <c r="AY216" s="205" t="s">
        <v>173</v>
      </c>
      <c r="BK216" s="207">
        <f>SUM(BK217:BK234)</f>
        <v>0</v>
      </c>
    </row>
    <row r="217" s="2" customFormat="1" ht="16.5" customHeight="1">
      <c r="A217" s="36"/>
      <c r="B217" s="37"/>
      <c r="C217" s="210" t="s">
        <v>401</v>
      </c>
      <c r="D217" s="210" t="s">
        <v>79</v>
      </c>
      <c r="E217" s="211" t="s">
        <v>402</v>
      </c>
      <c r="F217" s="212" t="s">
        <v>403</v>
      </c>
      <c r="G217" s="213" t="s">
        <v>374</v>
      </c>
      <c r="H217" s="214">
        <v>30</v>
      </c>
      <c r="I217" s="215"/>
      <c r="J217" s="216">
        <f>ROUND(I217*H217,2)</f>
        <v>0</v>
      </c>
      <c r="K217" s="212" t="s">
        <v>19</v>
      </c>
      <c r="L217" s="42"/>
      <c r="M217" s="217" t="s">
        <v>19</v>
      </c>
      <c r="N217" s="218" t="s">
        <v>46</v>
      </c>
      <c r="O217" s="82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1" t="s">
        <v>272</v>
      </c>
      <c r="AT217" s="221" t="s">
        <v>79</v>
      </c>
      <c r="AU217" s="221" t="s">
        <v>84</v>
      </c>
      <c r="AY217" s="15" t="s">
        <v>173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5" t="s">
        <v>82</v>
      </c>
      <c r="BK217" s="222">
        <f>ROUND(I217*H217,2)</f>
        <v>0</v>
      </c>
      <c r="BL217" s="15" t="s">
        <v>272</v>
      </c>
      <c r="BM217" s="221" t="s">
        <v>404</v>
      </c>
    </row>
    <row r="218" s="2" customFormat="1" ht="49.05" customHeight="1">
      <c r="A218" s="36"/>
      <c r="B218" s="37"/>
      <c r="C218" s="210" t="s">
        <v>405</v>
      </c>
      <c r="D218" s="210" t="s">
        <v>79</v>
      </c>
      <c r="E218" s="211" t="s">
        <v>406</v>
      </c>
      <c r="F218" s="212" t="s">
        <v>407</v>
      </c>
      <c r="G218" s="213" t="s">
        <v>322</v>
      </c>
      <c r="H218" s="214">
        <v>2</v>
      </c>
      <c r="I218" s="215"/>
      <c r="J218" s="216">
        <f>ROUND(I218*H218,2)</f>
        <v>0</v>
      </c>
      <c r="K218" s="212" t="s">
        <v>179</v>
      </c>
      <c r="L218" s="42"/>
      <c r="M218" s="217" t="s">
        <v>19</v>
      </c>
      <c r="N218" s="218" t="s">
        <v>46</v>
      </c>
      <c r="O218" s="82"/>
      <c r="P218" s="219">
        <f>O218*H218</f>
        <v>0</v>
      </c>
      <c r="Q218" s="219">
        <v>0.034799999999999998</v>
      </c>
      <c r="R218" s="219">
        <f>Q218*H218</f>
        <v>0.069599999999999995</v>
      </c>
      <c r="S218" s="219">
        <v>0</v>
      </c>
      <c r="T218" s="22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1" t="s">
        <v>272</v>
      </c>
      <c r="AT218" s="221" t="s">
        <v>79</v>
      </c>
      <c r="AU218" s="221" t="s">
        <v>84</v>
      </c>
      <c r="AY218" s="15" t="s">
        <v>173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5" t="s">
        <v>82</v>
      </c>
      <c r="BK218" s="222">
        <f>ROUND(I218*H218,2)</f>
        <v>0</v>
      </c>
      <c r="BL218" s="15" t="s">
        <v>272</v>
      </c>
      <c r="BM218" s="221" t="s">
        <v>408</v>
      </c>
    </row>
    <row r="219" s="2" customFormat="1">
      <c r="A219" s="36"/>
      <c r="B219" s="37"/>
      <c r="C219" s="38"/>
      <c r="D219" s="223" t="s">
        <v>181</v>
      </c>
      <c r="E219" s="38"/>
      <c r="F219" s="224" t="s">
        <v>409</v>
      </c>
      <c r="G219" s="38"/>
      <c r="H219" s="38"/>
      <c r="I219" s="225"/>
      <c r="J219" s="38"/>
      <c r="K219" s="38"/>
      <c r="L219" s="42"/>
      <c r="M219" s="226"/>
      <c r="N219" s="227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181</v>
      </c>
      <c r="AU219" s="15" t="s">
        <v>84</v>
      </c>
    </row>
    <row r="220" s="13" customFormat="1">
      <c r="A220" s="13"/>
      <c r="B220" s="228"/>
      <c r="C220" s="229"/>
      <c r="D220" s="230" t="s">
        <v>183</v>
      </c>
      <c r="E220" s="231" t="s">
        <v>19</v>
      </c>
      <c r="F220" s="232" t="s">
        <v>410</v>
      </c>
      <c r="G220" s="229"/>
      <c r="H220" s="233">
        <v>2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183</v>
      </c>
      <c r="AU220" s="239" t="s">
        <v>84</v>
      </c>
      <c r="AV220" s="13" t="s">
        <v>84</v>
      </c>
      <c r="AW220" s="13" t="s">
        <v>36</v>
      </c>
      <c r="AX220" s="13" t="s">
        <v>82</v>
      </c>
      <c r="AY220" s="239" t="s">
        <v>173</v>
      </c>
    </row>
    <row r="221" s="2" customFormat="1" ht="49.05" customHeight="1">
      <c r="A221" s="36"/>
      <c r="B221" s="37"/>
      <c r="C221" s="210" t="s">
        <v>411</v>
      </c>
      <c r="D221" s="210" t="s">
        <v>79</v>
      </c>
      <c r="E221" s="211" t="s">
        <v>412</v>
      </c>
      <c r="F221" s="212" t="s">
        <v>413</v>
      </c>
      <c r="G221" s="213" t="s">
        <v>322</v>
      </c>
      <c r="H221" s="214">
        <v>3</v>
      </c>
      <c r="I221" s="215"/>
      <c r="J221" s="216">
        <f>ROUND(I221*H221,2)</f>
        <v>0</v>
      </c>
      <c r="K221" s="212" t="s">
        <v>179</v>
      </c>
      <c r="L221" s="42"/>
      <c r="M221" s="217" t="s">
        <v>19</v>
      </c>
      <c r="N221" s="218" t="s">
        <v>46</v>
      </c>
      <c r="O221" s="82"/>
      <c r="P221" s="219">
        <f>O221*H221</f>
        <v>0</v>
      </c>
      <c r="Q221" s="219">
        <v>0.041320000000000003</v>
      </c>
      <c r="R221" s="219">
        <f>Q221*H221</f>
        <v>0.12396000000000002</v>
      </c>
      <c r="S221" s="219">
        <v>0</v>
      </c>
      <c r="T221" s="22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1" t="s">
        <v>272</v>
      </c>
      <c r="AT221" s="221" t="s">
        <v>79</v>
      </c>
      <c r="AU221" s="221" t="s">
        <v>84</v>
      </c>
      <c r="AY221" s="15" t="s">
        <v>173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5" t="s">
        <v>82</v>
      </c>
      <c r="BK221" s="222">
        <f>ROUND(I221*H221,2)</f>
        <v>0</v>
      </c>
      <c r="BL221" s="15" t="s">
        <v>272</v>
      </c>
      <c r="BM221" s="221" t="s">
        <v>414</v>
      </c>
    </row>
    <row r="222" s="2" customFormat="1">
      <c r="A222" s="36"/>
      <c r="B222" s="37"/>
      <c r="C222" s="38"/>
      <c r="D222" s="223" t="s">
        <v>181</v>
      </c>
      <c r="E222" s="38"/>
      <c r="F222" s="224" t="s">
        <v>415</v>
      </c>
      <c r="G222" s="38"/>
      <c r="H222" s="38"/>
      <c r="I222" s="225"/>
      <c r="J222" s="38"/>
      <c r="K222" s="38"/>
      <c r="L222" s="42"/>
      <c r="M222" s="226"/>
      <c r="N222" s="227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181</v>
      </c>
      <c r="AU222" s="15" t="s">
        <v>84</v>
      </c>
    </row>
    <row r="223" s="13" customFormat="1">
      <c r="A223" s="13"/>
      <c r="B223" s="228"/>
      <c r="C223" s="229"/>
      <c r="D223" s="230" t="s">
        <v>183</v>
      </c>
      <c r="E223" s="231" t="s">
        <v>19</v>
      </c>
      <c r="F223" s="232" t="s">
        <v>416</v>
      </c>
      <c r="G223" s="229"/>
      <c r="H223" s="233">
        <v>2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183</v>
      </c>
      <c r="AU223" s="239" t="s">
        <v>84</v>
      </c>
      <c r="AV223" s="13" t="s">
        <v>84</v>
      </c>
      <c r="AW223" s="13" t="s">
        <v>36</v>
      </c>
      <c r="AX223" s="13" t="s">
        <v>75</v>
      </c>
      <c r="AY223" s="239" t="s">
        <v>173</v>
      </c>
    </row>
    <row r="224" s="13" customFormat="1">
      <c r="A224" s="13"/>
      <c r="B224" s="228"/>
      <c r="C224" s="229"/>
      <c r="D224" s="230" t="s">
        <v>183</v>
      </c>
      <c r="E224" s="231" t="s">
        <v>19</v>
      </c>
      <c r="F224" s="232" t="s">
        <v>417</v>
      </c>
      <c r="G224" s="229"/>
      <c r="H224" s="233">
        <v>1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183</v>
      </c>
      <c r="AU224" s="239" t="s">
        <v>84</v>
      </c>
      <c r="AV224" s="13" t="s">
        <v>84</v>
      </c>
      <c r="AW224" s="13" t="s">
        <v>36</v>
      </c>
      <c r="AX224" s="13" t="s">
        <v>75</v>
      </c>
      <c r="AY224" s="239" t="s">
        <v>173</v>
      </c>
    </row>
    <row r="225" s="2" customFormat="1" ht="49.05" customHeight="1">
      <c r="A225" s="36"/>
      <c r="B225" s="37"/>
      <c r="C225" s="210" t="s">
        <v>418</v>
      </c>
      <c r="D225" s="210" t="s">
        <v>79</v>
      </c>
      <c r="E225" s="211" t="s">
        <v>419</v>
      </c>
      <c r="F225" s="212" t="s">
        <v>420</v>
      </c>
      <c r="G225" s="213" t="s">
        <v>322</v>
      </c>
      <c r="H225" s="214">
        <v>2</v>
      </c>
      <c r="I225" s="215"/>
      <c r="J225" s="216">
        <f>ROUND(I225*H225,2)</f>
        <v>0</v>
      </c>
      <c r="K225" s="212" t="s">
        <v>179</v>
      </c>
      <c r="L225" s="42"/>
      <c r="M225" s="217" t="s">
        <v>19</v>
      </c>
      <c r="N225" s="218" t="s">
        <v>46</v>
      </c>
      <c r="O225" s="82"/>
      <c r="P225" s="219">
        <f>O225*H225</f>
        <v>0</v>
      </c>
      <c r="Q225" s="219">
        <v>0.054359999999999999</v>
      </c>
      <c r="R225" s="219">
        <f>Q225*H225</f>
        <v>0.10872</v>
      </c>
      <c r="S225" s="219">
        <v>0</v>
      </c>
      <c r="T225" s="22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1" t="s">
        <v>272</v>
      </c>
      <c r="AT225" s="221" t="s">
        <v>79</v>
      </c>
      <c r="AU225" s="221" t="s">
        <v>84</v>
      </c>
      <c r="AY225" s="15" t="s">
        <v>173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5" t="s">
        <v>82</v>
      </c>
      <c r="BK225" s="222">
        <f>ROUND(I225*H225,2)</f>
        <v>0</v>
      </c>
      <c r="BL225" s="15" t="s">
        <v>272</v>
      </c>
      <c r="BM225" s="221" t="s">
        <v>421</v>
      </c>
    </row>
    <row r="226" s="2" customFormat="1">
      <c r="A226" s="36"/>
      <c r="B226" s="37"/>
      <c r="C226" s="38"/>
      <c r="D226" s="223" t="s">
        <v>181</v>
      </c>
      <c r="E226" s="38"/>
      <c r="F226" s="224" t="s">
        <v>422</v>
      </c>
      <c r="G226" s="38"/>
      <c r="H226" s="38"/>
      <c r="I226" s="225"/>
      <c r="J226" s="38"/>
      <c r="K226" s="38"/>
      <c r="L226" s="42"/>
      <c r="M226" s="226"/>
      <c r="N226" s="227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181</v>
      </c>
      <c r="AU226" s="15" t="s">
        <v>84</v>
      </c>
    </row>
    <row r="227" s="13" customFormat="1">
      <c r="A227" s="13"/>
      <c r="B227" s="228"/>
      <c r="C227" s="229"/>
      <c r="D227" s="230" t="s">
        <v>183</v>
      </c>
      <c r="E227" s="231" t="s">
        <v>19</v>
      </c>
      <c r="F227" s="232" t="s">
        <v>423</v>
      </c>
      <c r="G227" s="229"/>
      <c r="H227" s="233">
        <v>2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183</v>
      </c>
      <c r="AU227" s="239" t="s">
        <v>84</v>
      </c>
      <c r="AV227" s="13" t="s">
        <v>84</v>
      </c>
      <c r="AW227" s="13" t="s">
        <v>36</v>
      </c>
      <c r="AX227" s="13" t="s">
        <v>82</v>
      </c>
      <c r="AY227" s="239" t="s">
        <v>173</v>
      </c>
    </row>
    <row r="228" s="2" customFormat="1" ht="24.15" customHeight="1">
      <c r="A228" s="36"/>
      <c r="B228" s="37"/>
      <c r="C228" s="210" t="s">
        <v>424</v>
      </c>
      <c r="D228" s="210" t="s">
        <v>79</v>
      </c>
      <c r="E228" s="211" t="s">
        <v>425</v>
      </c>
      <c r="F228" s="212" t="s">
        <v>426</v>
      </c>
      <c r="G228" s="213" t="s">
        <v>190</v>
      </c>
      <c r="H228" s="214">
        <v>76.799999999999997</v>
      </c>
      <c r="I228" s="215"/>
      <c r="J228" s="216">
        <f>ROUND(I228*H228,2)</f>
        <v>0</v>
      </c>
      <c r="K228" s="212" t="s">
        <v>179</v>
      </c>
      <c r="L228" s="42"/>
      <c r="M228" s="217" t="s">
        <v>19</v>
      </c>
      <c r="N228" s="218" t="s">
        <v>46</v>
      </c>
      <c r="O228" s="82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1" t="s">
        <v>272</v>
      </c>
      <c r="AT228" s="221" t="s">
        <v>79</v>
      </c>
      <c r="AU228" s="221" t="s">
        <v>84</v>
      </c>
      <c r="AY228" s="15" t="s">
        <v>173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5" t="s">
        <v>82</v>
      </c>
      <c r="BK228" s="222">
        <f>ROUND(I228*H228,2)</f>
        <v>0</v>
      </c>
      <c r="BL228" s="15" t="s">
        <v>272</v>
      </c>
      <c r="BM228" s="221" t="s">
        <v>427</v>
      </c>
    </row>
    <row r="229" s="2" customFormat="1">
      <c r="A229" s="36"/>
      <c r="B229" s="37"/>
      <c r="C229" s="38"/>
      <c r="D229" s="223" t="s">
        <v>181</v>
      </c>
      <c r="E229" s="38"/>
      <c r="F229" s="224" t="s">
        <v>428</v>
      </c>
      <c r="G229" s="38"/>
      <c r="H229" s="38"/>
      <c r="I229" s="225"/>
      <c r="J229" s="38"/>
      <c r="K229" s="38"/>
      <c r="L229" s="42"/>
      <c r="M229" s="226"/>
      <c r="N229" s="227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181</v>
      </c>
      <c r="AU229" s="15" t="s">
        <v>84</v>
      </c>
    </row>
    <row r="230" s="13" customFormat="1">
      <c r="A230" s="13"/>
      <c r="B230" s="228"/>
      <c r="C230" s="229"/>
      <c r="D230" s="230" t="s">
        <v>183</v>
      </c>
      <c r="E230" s="231" t="s">
        <v>19</v>
      </c>
      <c r="F230" s="232" t="s">
        <v>429</v>
      </c>
      <c r="G230" s="229"/>
      <c r="H230" s="233">
        <v>76.799999999999997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183</v>
      </c>
      <c r="AU230" s="239" t="s">
        <v>84</v>
      </c>
      <c r="AV230" s="13" t="s">
        <v>84</v>
      </c>
      <c r="AW230" s="13" t="s">
        <v>36</v>
      </c>
      <c r="AX230" s="13" t="s">
        <v>82</v>
      </c>
      <c r="AY230" s="239" t="s">
        <v>173</v>
      </c>
    </row>
    <row r="231" s="2" customFormat="1" ht="24.15" customHeight="1">
      <c r="A231" s="36"/>
      <c r="B231" s="37"/>
      <c r="C231" s="210" t="s">
        <v>430</v>
      </c>
      <c r="D231" s="210" t="s">
        <v>79</v>
      </c>
      <c r="E231" s="211" t="s">
        <v>431</v>
      </c>
      <c r="F231" s="212" t="s">
        <v>432</v>
      </c>
      <c r="G231" s="213" t="s">
        <v>190</v>
      </c>
      <c r="H231" s="214">
        <v>76.799999999999997</v>
      </c>
      <c r="I231" s="215"/>
      <c r="J231" s="216">
        <f>ROUND(I231*H231,2)</f>
        <v>0</v>
      </c>
      <c r="K231" s="212" t="s">
        <v>19</v>
      </c>
      <c r="L231" s="42"/>
      <c r="M231" s="217" t="s">
        <v>19</v>
      </c>
      <c r="N231" s="218" t="s">
        <v>46</v>
      </c>
      <c r="O231" s="82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1" t="s">
        <v>272</v>
      </c>
      <c r="AT231" s="221" t="s">
        <v>79</v>
      </c>
      <c r="AU231" s="221" t="s">
        <v>84</v>
      </c>
      <c r="AY231" s="15" t="s">
        <v>173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5" t="s">
        <v>82</v>
      </c>
      <c r="BK231" s="222">
        <f>ROUND(I231*H231,2)</f>
        <v>0</v>
      </c>
      <c r="BL231" s="15" t="s">
        <v>272</v>
      </c>
      <c r="BM231" s="221" t="s">
        <v>433</v>
      </c>
    </row>
    <row r="232" s="13" customFormat="1">
      <c r="A232" s="13"/>
      <c r="B232" s="228"/>
      <c r="C232" s="229"/>
      <c r="D232" s="230" t="s">
        <v>183</v>
      </c>
      <c r="E232" s="231" t="s">
        <v>19</v>
      </c>
      <c r="F232" s="232" t="s">
        <v>429</v>
      </c>
      <c r="G232" s="229"/>
      <c r="H232" s="233">
        <v>76.799999999999997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183</v>
      </c>
      <c r="AU232" s="239" t="s">
        <v>84</v>
      </c>
      <c r="AV232" s="13" t="s">
        <v>84</v>
      </c>
      <c r="AW232" s="13" t="s">
        <v>36</v>
      </c>
      <c r="AX232" s="13" t="s">
        <v>82</v>
      </c>
      <c r="AY232" s="239" t="s">
        <v>173</v>
      </c>
    </row>
    <row r="233" s="2" customFormat="1" ht="55.5" customHeight="1">
      <c r="A233" s="36"/>
      <c r="B233" s="37"/>
      <c r="C233" s="210" t="s">
        <v>434</v>
      </c>
      <c r="D233" s="210" t="s">
        <v>79</v>
      </c>
      <c r="E233" s="211" t="s">
        <v>435</v>
      </c>
      <c r="F233" s="212" t="s">
        <v>436</v>
      </c>
      <c r="G233" s="213" t="s">
        <v>248</v>
      </c>
      <c r="H233" s="214">
        <v>0.30199999999999999</v>
      </c>
      <c r="I233" s="215"/>
      <c r="J233" s="216">
        <f>ROUND(I233*H233,2)</f>
        <v>0</v>
      </c>
      <c r="K233" s="212" t="s">
        <v>179</v>
      </c>
      <c r="L233" s="42"/>
      <c r="M233" s="217" t="s">
        <v>19</v>
      </c>
      <c r="N233" s="218" t="s">
        <v>46</v>
      </c>
      <c r="O233" s="82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1" t="s">
        <v>272</v>
      </c>
      <c r="AT233" s="221" t="s">
        <v>79</v>
      </c>
      <c r="AU233" s="221" t="s">
        <v>84</v>
      </c>
      <c r="AY233" s="15" t="s">
        <v>173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5" t="s">
        <v>82</v>
      </c>
      <c r="BK233" s="222">
        <f>ROUND(I233*H233,2)</f>
        <v>0</v>
      </c>
      <c r="BL233" s="15" t="s">
        <v>272</v>
      </c>
      <c r="BM233" s="221" t="s">
        <v>437</v>
      </c>
    </row>
    <row r="234" s="2" customFormat="1">
      <c r="A234" s="36"/>
      <c r="B234" s="37"/>
      <c r="C234" s="38"/>
      <c r="D234" s="223" t="s">
        <v>181</v>
      </c>
      <c r="E234" s="38"/>
      <c r="F234" s="224" t="s">
        <v>438</v>
      </c>
      <c r="G234" s="38"/>
      <c r="H234" s="38"/>
      <c r="I234" s="225"/>
      <c r="J234" s="38"/>
      <c r="K234" s="38"/>
      <c r="L234" s="42"/>
      <c r="M234" s="226"/>
      <c r="N234" s="227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181</v>
      </c>
      <c r="AU234" s="15" t="s">
        <v>84</v>
      </c>
    </row>
    <row r="235" s="12" customFormat="1" ht="22.8" customHeight="1">
      <c r="A235" s="12"/>
      <c r="B235" s="194"/>
      <c r="C235" s="195"/>
      <c r="D235" s="196" t="s">
        <v>74</v>
      </c>
      <c r="E235" s="208" t="s">
        <v>439</v>
      </c>
      <c r="F235" s="208" t="s">
        <v>440</v>
      </c>
      <c r="G235" s="195"/>
      <c r="H235" s="195"/>
      <c r="I235" s="198"/>
      <c r="J235" s="209">
        <f>BK235</f>
        <v>0</v>
      </c>
      <c r="K235" s="195"/>
      <c r="L235" s="200"/>
      <c r="M235" s="201"/>
      <c r="N235" s="202"/>
      <c r="O235" s="202"/>
      <c r="P235" s="203">
        <f>SUM(P236:P245)</f>
        <v>0</v>
      </c>
      <c r="Q235" s="202"/>
      <c r="R235" s="203">
        <f>SUM(R236:R245)</f>
        <v>5</v>
      </c>
      <c r="S235" s="202"/>
      <c r="T235" s="204">
        <f>SUM(T236:T245)</f>
        <v>0.86080999999999996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5" t="s">
        <v>84</v>
      </c>
      <c r="AT235" s="206" t="s">
        <v>74</v>
      </c>
      <c r="AU235" s="206" t="s">
        <v>82</v>
      </c>
      <c r="AY235" s="205" t="s">
        <v>173</v>
      </c>
      <c r="BK235" s="207">
        <f>SUM(BK236:BK245)</f>
        <v>0</v>
      </c>
    </row>
    <row r="236" s="2" customFormat="1" ht="37.8" customHeight="1">
      <c r="A236" s="36"/>
      <c r="B236" s="37"/>
      <c r="C236" s="210" t="s">
        <v>441</v>
      </c>
      <c r="D236" s="210" t="s">
        <v>79</v>
      </c>
      <c r="E236" s="211" t="s">
        <v>442</v>
      </c>
      <c r="F236" s="212" t="s">
        <v>443</v>
      </c>
      <c r="G236" s="213" t="s">
        <v>232</v>
      </c>
      <c r="H236" s="214">
        <v>7</v>
      </c>
      <c r="I236" s="215"/>
      <c r="J236" s="216">
        <f>ROUND(I236*H236,2)</f>
        <v>0</v>
      </c>
      <c r="K236" s="212" t="s">
        <v>179</v>
      </c>
      <c r="L236" s="42"/>
      <c r="M236" s="217" t="s">
        <v>19</v>
      </c>
      <c r="N236" s="218" t="s">
        <v>46</v>
      </c>
      <c r="O236" s="82"/>
      <c r="P236" s="219">
        <f>O236*H236</f>
        <v>0</v>
      </c>
      <c r="Q236" s="219">
        <v>0</v>
      </c>
      <c r="R236" s="219">
        <f>Q236*H236</f>
        <v>0</v>
      </c>
      <c r="S236" s="219">
        <v>0.0098300000000000002</v>
      </c>
      <c r="T236" s="220">
        <f>S236*H236</f>
        <v>0.068809999999999996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1" t="s">
        <v>272</v>
      </c>
      <c r="AT236" s="221" t="s">
        <v>79</v>
      </c>
      <c r="AU236" s="221" t="s">
        <v>84</v>
      </c>
      <c r="AY236" s="15" t="s">
        <v>173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5" t="s">
        <v>82</v>
      </c>
      <c r="BK236" s="222">
        <f>ROUND(I236*H236,2)</f>
        <v>0</v>
      </c>
      <c r="BL236" s="15" t="s">
        <v>272</v>
      </c>
      <c r="BM236" s="221" t="s">
        <v>444</v>
      </c>
    </row>
    <row r="237" s="2" customFormat="1">
      <c r="A237" s="36"/>
      <c r="B237" s="37"/>
      <c r="C237" s="38"/>
      <c r="D237" s="223" t="s">
        <v>181</v>
      </c>
      <c r="E237" s="38"/>
      <c r="F237" s="224" t="s">
        <v>445</v>
      </c>
      <c r="G237" s="38"/>
      <c r="H237" s="38"/>
      <c r="I237" s="225"/>
      <c r="J237" s="38"/>
      <c r="K237" s="38"/>
      <c r="L237" s="42"/>
      <c r="M237" s="226"/>
      <c r="N237" s="227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181</v>
      </c>
      <c r="AU237" s="15" t="s">
        <v>84</v>
      </c>
    </row>
    <row r="238" s="2" customFormat="1" ht="37.8" customHeight="1">
      <c r="A238" s="36"/>
      <c r="B238" s="37"/>
      <c r="C238" s="210" t="s">
        <v>446</v>
      </c>
      <c r="D238" s="210" t="s">
        <v>79</v>
      </c>
      <c r="E238" s="211" t="s">
        <v>447</v>
      </c>
      <c r="F238" s="212" t="s">
        <v>448</v>
      </c>
      <c r="G238" s="213" t="s">
        <v>322</v>
      </c>
      <c r="H238" s="214">
        <v>2</v>
      </c>
      <c r="I238" s="215"/>
      <c r="J238" s="216">
        <f>ROUND(I238*H238,2)</f>
        <v>0</v>
      </c>
      <c r="K238" s="212" t="s">
        <v>179</v>
      </c>
      <c r="L238" s="42"/>
      <c r="M238" s="217" t="s">
        <v>19</v>
      </c>
      <c r="N238" s="218" t="s">
        <v>46</v>
      </c>
      <c r="O238" s="82"/>
      <c r="P238" s="219">
        <f>O238*H238</f>
        <v>0</v>
      </c>
      <c r="Q238" s="219">
        <v>0</v>
      </c>
      <c r="R238" s="219">
        <f>Q238*H238</f>
        <v>0</v>
      </c>
      <c r="S238" s="219">
        <v>0.17999999999999999</v>
      </c>
      <c r="T238" s="220">
        <f>S238*H238</f>
        <v>0.35999999999999999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1" t="s">
        <v>272</v>
      </c>
      <c r="AT238" s="221" t="s">
        <v>79</v>
      </c>
      <c r="AU238" s="221" t="s">
        <v>84</v>
      </c>
      <c r="AY238" s="15" t="s">
        <v>173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5" t="s">
        <v>82</v>
      </c>
      <c r="BK238" s="222">
        <f>ROUND(I238*H238,2)</f>
        <v>0</v>
      </c>
      <c r="BL238" s="15" t="s">
        <v>272</v>
      </c>
      <c r="BM238" s="221" t="s">
        <v>449</v>
      </c>
    </row>
    <row r="239" s="2" customFormat="1">
      <c r="A239" s="36"/>
      <c r="B239" s="37"/>
      <c r="C239" s="38"/>
      <c r="D239" s="223" t="s">
        <v>181</v>
      </c>
      <c r="E239" s="38"/>
      <c r="F239" s="224" t="s">
        <v>450</v>
      </c>
      <c r="G239" s="38"/>
      <c r="H239" s="38"/>
      <c r="I239" s="225"/>
      <c r="J239" s="38"/>
      <c r="K239" s="38"/>
      <c r="L239" s="42"/>
      <c r="M239" s="226"/>
      <c r="N239" s="227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181</v>
      </c>
      <c r="AU239" s="15" t="s">
        <v>84</v>
      </c>
    </row>
    <row r="240" s="2" customFormat="1" ht="37.8" customHeight="1">
      <c r="A240" s="36"/>
      <c r="B240" s="37"/>
      <c r="C240" s="210" t="s">
        <v>451</v>
      </c>
      <c r="D240" s="210" t="s">
        <v>79</v>
      </c>
      <c r="E240" s="211" t="s">
        <v>452</v>
      </c>
      <c r="F240" s="212" t="s">
        <v>453</v>
      </c>
      <c r="G240" s="213" t="s">
        <v>322</v>
      </c>
      <c r="H240" s="214">
        <v>1</v>
      </c>
      <c r="I240" s="215"/>
      <c r="J240" s="216">
        <f>ROUND(I240*H240,2)</f>
        <v>0</v>
      </c>
      <c r="K240" s="212" t="s">
        <v>179</v>
      </c>
      <c r="L240" s="42"/>
      <c r="M240" s="217" t="s">
        <v>19</v>
      </c>
      <c r="N240" s="218" t="s">
        <v>46</v>
      </c>
      <c r="O240" s="82"/>
      <c r="P240" s="219">
        <f>O240*H240</f>
        <v>0</v>
      </c>
      <c r="Q240" s="219">
        <v>0</v>
      </c>
      <c r="R240" s="219">
        <f>Q240*H240</f>
        <v>0</v>
      </c>
      <c r="S240" s="219">
        <v>0.432</v>
      </c>
      <c r="T240" s="220">
        <f>S240*H240</f>
        <v>0.432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1" t="s">
        <v>272</v>
      </c>
      <c r="AT240" s="221" t="s">
        <v>79</v>
      </c>
      <c r="AU240" s="221" t="s">
        <v>84</v>
      </c>
      <c r="AY240" s="15" t="s">
        <v>173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5" t="s">
        <v>82</v>
      </c>
      <c r="BK240" s="222">
        <f>ROUND(I240*H240,2)</f>
        <v>0</v>
      </c>
      <c r="BL240" s="15" t="s">
        <v>272</v>
      </c>
      <c r="BM240" s="221" t="s">
        <v>454</v>
      </c>
    </row>
    <row r="241" s="2" customFormat="1">
      <c r="A241" s="36"/>
      <c r="B241" s="37"/>
      <c r="C241" s="38"/>
      <c r="D241" s="223" t="s">
        <v>181</v>
      </c>
      <c r="E241" s="38"/>
      <c r="F241" s="224" t="s">
        <v>455</v>
      </c>
      <c r="G241" s="38"/>
      <c r="H241" s="38"/>
      <c r="I241" s="225"/>
      <c r="J241" s="38"/>
      <c r="K241" s="38"/>
      <c r="L241" s="42"/>
      <c r="M241" s="226"/>
      <c r="N241" s="227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181</v>
      </c>
      <c r="AU241" s="15" t="s">
        <v>84</v>
      </c>
    </row>
    <row r="242" s="2" customFormat="1" ht="24.15" customHeight="1">
      <c r="A242" s="36"/>
      <c r="B242" s="37"/>
      <c r="C242" s="210" t="s">
        <v>456</v>
      </c>
      <c r="D242" s="210" t="s">
        <v>79</v>
      </c>
      <c r="E242" s="211" t="s">
        <v>457</v>
      </c>
      <c r="F242" s="212" t="s">
        <v>458</v>
      </c>
      <c r="G242" s="213" t="s">
        <v>459</v>
      </c>
      <c r="H242" s="214">
        <v>1</v>
      </c>
      <c r="I242" s="215"/>
      <c r="J242" s="216">
        <f>ROUND(I242*H242,2)</f>
        <v>0</v>
      </c>
      <c r="K242" s="212" t="s">
        <v>19</v>
      </c>
      <c r="L242" s="42"/>
      <c r="M242" s="217" t="s">
        <v>19</v>
      </c>
      <c r="N242" s="218" t="s">
        <v>46</v>
      </c>
      <c r="O242" s="82"/>
      <c r="P242" s="219">
        <f>O242*H242</f>
        <v>0</v>
      </c>
      <c r="Q242" s="219">
        <v>2.5</v>
      </c>
      <c r="R242" s="219">
        <f>Q242*H242</f>
        <v>2.5</v>
      </c>
      <c r="S242" s="219">
        <v>0</v>
      </c>
      <c r="T242" s="22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1" t="s">
        <v>272</v>
      </c>
      <c r="AT242" s="221" t="s">
        <v>79</v>
      </c>
      <c r="AU242" s="221" t="s">
        <v>84</v>
      </c>
      <c r="AY242" s="15" t="s">
        <v>173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5" t="s">
        <v>82</v>
      </c>
      <c r="BK242" s="222">
        <f>ROUND(I242*H242,2)</f>
        <v>0</v>
      </c>
      <c r="BL242" s="15" t="s">
        <v>272</v>
      </c>
      <c r="BM242" s="221" t="s">
        <v>460</v>
      </c>
    </row>
    <row r="243" s="2" customFormat="1" ht="16.5" customHeight="1">
      <c r="A243" s="36"/>
      <c r="B243" s="37"/>
      <c r="C243" s="210" t="s">
        <v>461</v>
      </c>
      <c r="D243" s="210" t="s">
        <v>79</v>
      </c>
      <c r="E243" s="211" t="s">
        <v>462</v>
      </c>
      <c r="F243" s="212" t="s">
        <v>463</v>
      </c>
      <c r="G243" s="213" t="s">
        <v>464</v>
      </c>
      <c r="H243" s="214">
        <v>1</v>
      </c>
      <c r="I243" s="215"/>
      <c r="J243" s="216">
        <f>ROUND(I243*H243,2)</f>
        <v>0</v>
      </c>
      <c r="K243" s="212" t="s">
        <v>19</v>
      </c>
      <c r="L243" s="42"/>
      <c r="M243" s="217" t="s">
        <v>19</v>
      </c>
      <c r="N243" s="218" t="s">
        <v>46</v>
      </c>
      <c r="O243" s="82"/>
      <c r="P243" s="219">
        <f>O243*H243</f>
        <v>0</v>
      </c>
      <c r="Q243" s="219">
        <v>2.5</v>
      </c>
      <c r="R243" s="219">
        <f>Q243*H243</f>
        <v>2.5</v>
      </c>
      <c r="S243" s="219">
        <v>0</v>
      </c>
      <c r="T243" s="22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1" t="s">
        <v>272</v>
      </c>
      <c r="AT243" s="221" t="s">
        <v>79</v>
      </c>
      <c r="AU243" s="221" t="s">
        <v>84</v>
      </c>
      <c r="AY243" s="15" t="s">
        <v>173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5" t="s">
        <v>82</v>
      </c>
      <c r="BK243" s="222">
        <f>ROUND(I243*H243,2)</f>
        <v>0</v>
      </c>
      <c r="BL243" s="15" t="s">
        <v>272</v>
      </c>
      <c r="BM243" s="221" t="s">
        <v>465</v>
      </c>
    </row>
    <row r="244" s="2" customFormat="1" ht="49.05" customHeight="1">
      <c r="A244" s="36"/>
      <c r="B244" s="37"/>
      <c r="C244" s="210" t="s">
        <v>466</v>
      </c>
      <c r="D244" s="210" t="s">
        <v>79</v>
      </c>
      <c r="E244" s="211" t="s">
        <v>467</v>
      </c>
      <c r="F244" s="212" t="s">
        <v>468</v>
      </c>
      <c r="G244" s="213" t="s">
        <v>248</v>
      </c>
      <c r="H244" s="214">
        <v>5</v>
      </c>
      <c r="I244" s="215"/>
      <c r="J244" s="216">
        <f>ROUND(I244*H244,2)</f>
        <v>0</v>
      </c>
      <c r="K244" s="212" t="s">
        <v>179</v>
      </c>
      <c r="L244" s="42"/>
      <c r="M244" s="217" t="s">
        <v>19</v>
      </c>
      <c r="N244" s="218" t="s">
        <v>46</v>
      </c>
      <c r="O244" s="82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1" t="s">
        <v>272</v>
      </c>
      <c r="AT244" s="221" t="s">
        <v>79</v>
      </c>
      <c r="AU244" s="221" t="s">
        <v>84</v>
      </c>
      <c r="AY244" s="15" t="s">
        <v>173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5" t="s">
        <v>82</v>
      </c>
      <c r="BK244" s="222">
        <f>ROUND(I244*H244,2)</f>
        <v>0</v>
      </c>
      <c r="BL244" s="15" t="s">
        <v>272</v>
      </c>
      <c r="BM244" s="221" t="s">
        <v>469</v>
      </c>
    </row>
    <row r="245" s="2" customFormat="1">
      <c r="A245" s="36"/>
      <c r="B245" s="37"/>
      <c r="C245" s="38"/>
      <c r="D245" s="223" t="s">
        <v>181</v>
      </c>
      <c r="E245" s="38"/>
      <c r="F245" s="224" t="s">
        <v>470</v>
      </c>
      <c r="G245" s="38"/>
      <c r="H245" s="38"/>
      <c r="I245" s="225"/>
      <c r="J245" s="38"/>
      <c r="K245" s="38"/>
      <c r="L245" s="42"/>
      <c r="M245" s="226"/>
      <c r="N245" s="227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181</v>
      </c>
      <c r="AU245" s="15" t="s">
        <v>84</v>
      </c>
    </row>
    <row r="246" s="12" customFormat="1" ht="22.8" customHeight="1">
      <c r="A246" s="12"/>
      <c r="B246" s="194"/>
      <c r="C246" s="195"/>
      <c r="D246" s="196" t="s">
        <v>74</v>
      </c>
      <c r="E246" s="208" t="s">
        <v>471</v>
      </c>
      <c r="F246" s="208" t="s">
        <v>472</v>
      </c>
      <c r="G246" s="195"/>
      <c r="H246" s="195"/>
      <c r="I246" s="198"/>
      <c r="J246" s="209">
        <f>BK246</f>
        <v>0</v>
      </c>
      <c r="K246" s="195"/>
      <c r="L246" s="200"/>
      <c r="M246" s="201"/>
      <c r="N246" s="202"/>
      <c r="O246" s="202"/>
      <c r="P246" s="203">
        <f>SUM(P247:P250)</f>
        <v>0</v>
      </c>
      <c r="Q246" s="202"/>
      <c r="R246" s="203">
        <f>SUM(R247:R250)</f>
        <v>0</v>
      </c>
      <c r="S246" s="202"/>
      <c r="T246" s="204">
        <f>SUM(T247:T250)</f>
        <v>0.17472000000000001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5" t="s">
        <v>84</v>
      </c>
      <c r="AT246" s="206" t="s">
        <v>74</v>
      </c>
      <c r="AU246" s="206" t="s">
        <v>82</v>
      </c>
      <c r="AY246" s="205" t="s">
        <v>173</v>
      </c>
      <c r="BK246" s="207">
        <f>SUM(BK247:BK250)</f>
        <v>0</v>
      </c>
    </row>
    <row r="247" s="2" customFormat="1" ht="37.8" customHeight="1">
      <c r="A247" s="36"/>
      <c r="B247" s="37"/>
      <c r="C247" s="210" t="s">
        <v>473</v>
      </c>
      <c r="D247" s="210" t="s">
        <v>79</v>
      </c>
      <c r="E247" s="211" t="s">
        <v>474</v>
      </c>
      <c r="F247" s="212" t="s">
        <v>475</v>
      </c>
      <c r="G247" s="213" t="s">
        <v>190</v>
      </c>
      <c r="H247" s="214">
        <v>24.960000000000001</v>
      </c>
      <c r="I247" s="215"/>
      <c r="J247" s="216">
        <f>ROUND(I247*H247,2)</f>
        <v>0</v>
      </c>
      <c r="K247" s="212" t="s">
        <v>179</v>
      </c>
      <c r="L247" s="42"/>
      <c r="M247" s="217" t="s">
        <v>19</v>
      </c>
      <c r="N247" s="218" t="s">
        <v>46</v>
      </c>
      <c r="O247" s="82"/>
      <c r="P247" s="219">
        <f>O247*H247</f>
        <v>0</v>
      </c>
      <c r="Q247" s="219">
        <v>0</v>
      </c>
      <c r="R247" s="219">
        <f>Q247*H247</f>
        <v>0</v>
      </c>
      <c r="S247" s="219">
        <v>0.0070000000000000001</v>
      </c>
      <c r="T247" s="220">
        <f>S247*H247</f>
        <v>0.17472000000000001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1" t="s">
        <v>272</v>
      </c>
      <c r="AT247" s="221" t="s">
        <v>79</v>
      </c>
      <c r="AU247" s="221" t="s">
        <v>84</v>
      </c>
      <c r="AY247" s="15" t="s">
        <v>173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5" t="s">
        <v>82</v>
      </c>
      <c r="BK247" s="222">
        <f>ROUND(I247*H247,2)</f>
        <v>0</v>
      </c>
      <c r="BL247" s="15" t="s">
        <v>272</v>
      </c>
      <c r="BM247" s="221" t="s">
        <v>476</v>
      </c>
    </row>
    <row r="248" s="2" customFormat="1">
      <c r="A248" s="36"/>
      <c r="B248" s="37"/>
      <c r="C248" s="38"/>
      <c r="D248" s="223" t="s">
        <v>181</v>
      </c>
      <c r="E248" s="38"/>
      <c r="F248" s="224" t="s">
        <v>477</v>
      </c>
      <c r="G248" s="38"/>
      <c r="H248" s="38"/>
      <c r="I248" s="225"/>
      <c r="J248" s="38"/>
      <c r="K248" s="38"/>
      <c r="L248" s="42"/>
      <c r="M248" s="226"/>
      <c r="N248" s="227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181</v>
      </c>
      <c r="AU248" s="15" t="s">
        <v>84</v>
      </c>
    </row>
    <row r="249" s="13" customFormat="1">
      <c r="A249" s="13"/>
      <c r="B249" s="228"/>
      <c r="C249" s="229"/>
      <c r="D249" s="230" t="s">
        <v>183</v>
      </c>
      <c r="E249" s="231" t="s">
        <v>19</v>
      </c>
      <c r="F249" s="232" t="s">
        <v>310</v>
      </c>
      <c r="G249" s="229"/>
      <c r="H249" s="233">
        <v>12.48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183</v>
      </c>
      <c r="AU249" s="239" t="s">
        <v>84</v>
      </c>
      <c r="AV249" s="13" t="s">
        <v>84</v>
      </c>
      <c r="AW249" s="13" t="s">
        <v>36</v>
      </c>
      <c r="AX249" s="13" t="s">
        <v>75</v>
      </c>
      <c r="AY249" s="239" t="s">
        <v>173</v>
      </c>
    </row>
    <row r="250" s="13" customFormat="1">
      <c r="A250" s="13"/>
      <c r="B250" s="228"/>
      <c r="C250" s="229"/>
      <c r="D250" s="230" t="s">
        <v>183</v>
      </c>
      <c r="E250" s="231" t="s">
        <v>19</v>
      </c>
      <c r="F250" s="232" t="s">
        <v>478</v>
      </c>
      <c r="G250" s="229"/>
      <c r="H250" s="233">
        <v>12.48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183</v>
      </c>
      <c r="AU250" s="239" t="s">
        <v>84</v>
      </c>
      <c r="AV250" s="13" t="s">
        <v>84</v>
      </c>
      <c r="AW250" s="13" t="s">
        <v>36</v>
      </c>
      <c r="AX250" s="13" t="s">
        <v>75</v>
      </c>
      <c r="AY250" s="239" t="s">
        <v>173</v>
      </c>
    </row>
    <row r="251" s="12" customFormat="1" ht="22.8" customHeight="1">
      <c r="A251" s="12"/>
      <c r="B251" s="194"/>
      <c r="C251" s="195"/>
      <c r="D251" s="196" t="s">
        <v>74</v>
      </c>
      <c r="E251" s="208" t="s">
        <v>479</v>
      </c>
      <c r="F251" s="208" t="s">
        <v>480</v>
      </c>
      <c r="G251" s="195"/>
      <c r="H251" s="195"/>
      <c r="I251" s="198"/>
      <c r="J251" s="209">
        <f>BK251</f>
        <v>0</v>
      </c>
      <c r="K251" s="195"/>
      <c r="L251" s="200"/>
      <c r="M251" s="201"/>
      <c r="N251" s="202"/>
      <c r="O251" s="202"/>
      <c r="P251" s="203">
        <f>SUM(P252:P315)</f>
        <v>0</v>
      </c>
      <c r="Q251" s="202"/>
      <c r="R251" s="203">
        <f>SUM(R252:R315)</f>
        <v>8.0372973999999999</v>
      </c>
      <c r="S251" s="202"/>
      <c r="T251" s="204">
        <f>SUM(T252:T315)</f>
        <v>2.1349458000000001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5" t="s">
        <v>84</v>
      </c>
      <c r="AT251" s="206" t="s">
        <v>74</v>
      </c>
      <c r="AU251" s="206" t="s">
        <v>82</v>
      </c>
      <c r="AY251" s="205" t="s">
        <v>173</v>
      </c>
      <c r="BK251" s="207">
        <f>SUM(BK252:BK315)</f>
        <v>0</v>
      </c>
    </row>
    <row r="252" s="2" customFormat="1" ht="55.5" customHeight="1">
      <c r="A252" s="36"/>
      <c r="B252" s="37"/>
      <c r="C252" s="210" t="s">
        <v>481</v>
      </c>
      <c r="D252" s="210" t="s">
        <v>79</v>
      </c>
      <c r="E252" s="211" t="s">
        <v>482</v>
      </c>
      <c r="F252" s="212" t="s">
        <v>483</v>
      </c>
      <c r="G252" s="213" t="s">
        <v>190</v>
      </c>
      <c r="H252" s="214">
        <v>59.840000000000003</v>
      </c>
      <c r="I252" s="215"/>
      <c r="J252" s="216">
        <f>ROUND(I252*H252,2)</f>
        <v>0</v>
      </c>
      <c r="K252" s="212" t="s">
        <v>179</v>
      </c>
      <c r="L252" s="42"/>
      <c r="M252" s="217" t="s">
        <v>19</v>
      </c>
      <c r="N252" s="218" t="s">
        <v>46</v>
      </c>
      <c r="O252" s="82"/>
      <c r="P252" s="219">
        <f>O252*H252</f>
        <v>0</v>
      </c>
      <c r="Q252" s="219">
        <v>0.03209</v>
      </c>
      <c r="R252" s="219">
        <f>Q252*H252</f>
        <v>1.9202656000000002</v>
      </c>
      <c r="S252" s="219">
        <v>0</v>
      </c>
      <c r="T252" s="22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1" t="s">
        <v>272</v>
      </c>
      <c r="AT252" s="221" t="s">
        <v>79</v>
      </c>
      <c r="AU252" s="221" t="s">
        <v>84</v>
      </c>
      <c r="AY252" s="15" t="s">
        <v>173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5" t="s">
        <v>82</v>
      </c>
      <c r="BK252" s="222">
        <f>ROUND(I252*H252,2)</f>
        <v>0</v>
      </c>
      <c r="BL252" s="15" t="s">
        <v>272</v>
      </c>
      <c r="BM252" s="221" t="s">
        <v>484</v>
      </c>
    </row>
    <row r="253" s="2" customFormat="1">
      <c r="A253" s="36"/>
      <c r="B253" s="37"/>
      <c r="C253" s="38"/>
      <c r="D253" s="223" t="s">
        <v>181</v>
      </c>
      <c r="E253" s="38"/>
      <c r="F253" s="224" t="s">
        <v>485</v>
      </c>
      <c r="G253" s="38"/>
      <c r="H253" s="38"/>
      <c r="I253" s="225"/>
      <c r="J253" s="38"/>
      <c r="K253" s="38"/>
      <c r="L253" s="42"/>
      <c r="M253" s="226"/>
      <c r="N253" s="227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181</v>
      </c>
      <c r="AU253" s="15" t="s">
        <v>84</v>
      </c>
    </row>
    <row r="254" s="13" customFormat="1">
      <c r="A254" s="13"/>
      <c r="B254" s="228"/>
      <c r="C254" s="229"/>
      <c r="D254" s="230" t="s">
        <v>183</v>
      </c>
      <c r="E254" s="231" t="s">
        <v>19</v>
      </c>
      <c r="F254" s="232" t="s">
        <v>486</v>
      </c>
      <c r="G254" s="229"/>
      <c r="H254" s="233">
        <v>6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183</v>
      </c>
      <c r="AU254" s="239" t="s">
        <v>84</v>
      </c>
      <c r="AV254" s="13" t="s">
        <v>84</v>
      </c>
      <c r="AW254" s="13" t="s">
        <v>36</v>
      </c>
      <c r="AX254" s="13" t="s">
        <v>75</v>
      </c>
      <c r="AY254" s="239" t="s">
        <v>173</v>
      </c>
    </row>
    <row r="255" s="13" customFormat="1">
      <c r="A255" s="13"/>
      <c r="B255" s="228"/>
      <c r="C255" s="229"/>
      <c r="D255" s="230" t="s">
        <v>183</v>
      </c>
      <c r="E255" s="231" t="s">
        <v>19</v>
      </c>
      <c r="F255" s="232" t="s">
        <v>487</v>
      </c>
      <c r="G255" s="229"/>
      <c r="H255" s="233">
        <v>19.100000000000001</v>
      </c>
      <c r="I255" s="234"/>
      <c r="J255" s="229"/>
      <c r="K255" s="229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183</v>
      </c>
      <c r="AU255" s="239" t="s">
        <v>84</v>
      </c>
      <c r="AV255" s="13" t="s">
        <v>84</v>
      </c>
      <c r="AW255" s="13" t="s">
        <v>36</v>
      </c>
      <c r="AX255" s="13" t="s">
        <v>75</v>
      </c>
      <c r="AY255" s="239" t="s">
        <v>173</v>
      </c>
    </row>
    <row r="256" s="13" customFormat="1">
      <c r="A256" s="13"/>
      <c r="B256" s="228"/>
      <c r="C256" s="229"/>
      <c r="D256" s="230" t="s">
        <v>183</v>
      </c>
      <c r="E256" s="231" t="s">
        <v>19</v>
      </c>
      <c r="F256" s="232" t="s">
        <v>487</v>
      </c>
      <c r="G256" s="229"/>
      <c r="H256" s="233">
        <v>19.100000000000001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183</v>
      </c>
      <c r="AU256" s="239" t="s">
        <v>84</v>
      </c>
      <c r="AV256" s="13" t="s">
        <v>84</v>
      </c>
      <c r="AW256" s="13" t="s">
        <v>36</v>
      </c>
      <c r="AX256" s="13" t="s">
        <v>75</v>
      </c>
      <c r="AY256" s="239" t="s">
        <v>173</v>
      </c>
    </row>
    <row r="257" s="13" customFormat="1">
      <c r="A257" s="13"/>
      <c r="B257" s="228"/>
      <c r="C257" s="229"/>
      <c r="D257" s="230" t="s">
        <v>183</v>
      </c>
      <c r="E257" s="231" t="s">
        <v>19</v>
      </c>
      <c r="F257" s="232" t="s">
        <v>488</v>
      </c>
      <c r="G257" s="229"/>
      <c r="H257" s="233">
        <v>3.2400000000000002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183</v>
      </c>
      <c r="AU257" s="239" t="s">
        <v>84</v>
      </c>
      <c r="AV257" s="13" t="s">
        <v>84</v>
      </c>
      <c r="AW257" s="13" t="s">
        <v>36</v>
      </c>
      <c r="AX257" s="13" t="s">
        <v>75</v>
      </c>
      <c r="AY257" s="239" t="s">
        <v>173</v>
      </c>
    </row>
    <row r="258" s="13" customFormat="1">
      <c r="A258" s="13"/>
      <c r="B258" s="228"/>
      <c r="C258" s="229"/>
      <c r="D258" s="230" t="s">
        <v>183</v>
      </c>
      <c r="E258" s="231" t="s">
        <v>19</v>
      </c>
      <c r="F258" s="232" t="s">
        <v>489</v>
      </c>
      <c r="G258" s="229"/>
      <c r="H258" s="233">
        <v>12.4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183</v>
      </c>
      <c r="AU258" s="239" t="s">
        <v>84</v>
      </c>
      <c r="AV258" s="13" t="s">
        <v>84</v>
      </c>
      <c r="AW258" s="13" t="s">
        <v>36</v>
      </c>
      <c r="AX258" s="13" t="s">
        <v>75</v>
      </c>
      <c r="AY258" s="239" t="s">
        <v>173</v>
      </c>
    </row>
    <row r="259" s="2" customFormat="1" ht="44.25" customHeight="1">
      <c r="A259" s="36"/>
      <c r="B259" s="37"/>
      <c r="C259" s="210" t="s">
        <v>490</v>
      </c>
      <c r="D259" s="210" t="s">
        <v>79</v>
      </c>
      <c r="E259" s="211" t="s">
        <v>491</v>
      </c>
      <c r="F259" s="212" t="s">
        <v>492</v>
      </c>
      <c r="G259" s="213" t="s">
        <v>190</v>
      </c>
      <c r="H259" s="214">
        <v>34.869999999999997</v>
      </c>
      <c r="I259" s="215"/>
      <c r="J259" s="216">
        <f>ROUND(I259*H259,2)</f>
        <v>0</v>
      </c>
      <c r="K259" s="212" t="s">
        <v>179</v>
      </c>
      <c r="L259" s="42"/>
      <c r="M259" s="217" t="s">
        <v>19</v>
      </c>
      <c r="N259" s="218" t="s">
        <v>46</v>
      </c>
      <c r="O259" s="82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1" t="s">
        <v>272</v>
      </c>
      <c r="AT259" s="221" t="s">
        <v>79</v>
      </c>
      <c r="AU259" s="221" t="s">
        <v>84</v>
      </c>
      <c r="AY259" s="15" t="s">
        <v>173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5" t="s">
        <v>82</v>
      </c>
      <c r="BK259" s="222">
        <f>ROUND(I259*H259,2)</f>
        <v>0</v>
      </c>
      <c r="BL259" s="15" t="s">
        <v>272</v>
      </c>
      <c r="BM259" s="221" t="s">
        <v>493</v>
      </c>
    </row>
    <row r="260" s="2" customFormat="1">
      <c r="A260" s="36"/>
      <c r="B260" s="37"/>
      <c r="C260" s="38"/>
      <c r="D260" s="223" t="s">
        <v>181</v>
      </c>
      <c r="E260" s="38"/>
      <c r="F260" s="224" t="s">
        <v>494</v>
      </c>
      <c r="G260" s="38"/>
      <c r="H260" s="38"/>
      <c r="I260" s="225"/>
      <c r="J260" s="38"/>
      <c r="K260" s="38"/>
      <c r="L260" s="42"/>
      <c r="M260" s="226"/>
      <c r="N260" s="227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181</v>
      </c>
      <c r="AU260" s="15" t="s">
        <v>84</v>
      </c>
    </row>
    <row r="261" s="2" customFormat="1" ht="24.15" customHeight="1">
      <c r="A261" s="36"/>
      <c r="B261" s="37"/>
      <c r="C261" s="240" t="s">
        <v>495</v>
      </c>
      <c r="D261" s="240" t="s">
        <v>102</v>
      </c>
      <c r="E261" s="241" t="s">
        <v>496</v>
      </c>
      <c r="F261" s="242" t="s">
        <v>497</v>
      </c>
      <c r="G261" s="243" t="s">
        <v>190</v>
      </c>
      <c r="H261" s="244">
        <v>39.176000000000002</v>
      </c>
      <c r="I261" s="245"/>
      <c r="J261" s="246">
        <f>ROUND(I261*H261,2)</f>
        <v>0</v>
      </c>
      <c r="K261" s="242" t="s">
        <v>179</v>
      </c>
      <c r="L261" s="247"/>
      <c r="M261" s="248" t="s">
        <v>19</v>
      </c>
      <c r="N261" s="249" t="s">
        <v>46</v>
      </c>
      <c r="O261" s="82"/>
      <c r="P261" s="219">
        <f>O261*H261</f>
        <v>0</v>
      </c>
      <c r="Q261" s="219">
        <v>0.00011</v>
      </c>
      <c r="R261" s="219">
        <f>Q261*H261</f>
        <v>0.0043093600000000008</v>
      </c>
      <c r="S261" s="219">
        <v>0</v>
      </c>
      <c r="T261" s="22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1" t="s">
        <v>363</v>
      </c>
      <c r="AT261" s="221" t="s">
        <v>102</v>
      </c>
      <c r="AU261" s="221" t="s">
        <v>84</v>
      </c>
      <c r="AY261" s="15" t="s">
        <v>173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5" t="s">
        <v>82</v>
      </c>
      <c r="BK261" s="222">
        <f>ROUND(I261*H261,2)</f>
        <v>0</v>
      </c>
      <c r="BL261" s="15" t="s">
        <v>272</v>
      </c>
      <c r="BM261" s="221" t="s">
        <v>498</v>
      </c>
    </row>
    <row r="262" s="13" customFormat="1">
      <c r="A262" s="13"/>
      <c r="B262" s="228"/>
      <c r="C262" s="229"/>
      <c r="D262" s="230" t="s">
        <v>183</v>
      </c>
      <c r="E262" s="229"/>
      <c r="F262" s="232" t="s">
        <v>499</v>
      </c>
      <c r="G262" s="229"/>
      <c r="H262" s="233">
        <v>39.176000000000002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183</v>
      </c>
      <c r="AU262" s="239" t="s">
        <v>84</v>
      </c>
      <c r="AV262" s="13" t="s">
        <v>84</v>
      </c>
      <c r="AW262" s="13" t="s">
        <v>4</v>
      </c>
      <c r="AX262" s="13" t="s">
        <v>82</v>
      </c>
      <c r="AY262" s="239" t="s">
        <v>173</v>
      </c>
    </row>
    <row r="263" s="2" customFormat="1" ht="44.25" customHeight="1">
      <c r="A263" s="36"/>
      <c r="B263" s="37"/>
      <c r="C263" s="210" t="s">
        <v>500</v>
      </c>
      <c r="D263" s="210" t="s">
        <v>79</v>
      </c>
      <c r="E263" s="211" t="s">
        <v>501</v>
      </c>
      <c r="F263" s="212" t="s">
        <v>502</v>
      </c>
      <c r="G263" s="213" t="s">
        <v>190</v>
      </c>
      <c r="H263" s="214">
        <v>34.869999999999997</v>
      </c>
      <c r="I263" s="215"/>
      <c r="J263" s="216">
        <f>ROUND(I263*H263,2)</f>
        <v>0</v>
      </c>
      <c r="K263" s="212" t="s">
        <v>179</v>
      </c>
      <c r="L263" s="42"/>
      <c r="M263" s="217" t="s">
        <v>19</v>
      </c>
      <c r="N263" s="218" t="s">
        <v>46</v>
      </c>
      <c r="O263" s="82"/>
      <c r="P263" s="219">
        <f>O263*H263</f>
        <v>0</v>
      </c>
      <c r="Q263" s="219">
        <v>0.00029999999999999997</v>
      </c>
      <c r="R263" s="219">
        <f>Q263*H263</f>
        <v>0.010460999999999998</v>
      </c>
      <c r="S263" s="219">
        <v>0</v>
      </c>
      <c r="T263" s="22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1" t="s">
        <v>272</v>
      </c>
      <c r="AT263" s="221" t="s">
        <v>79</v>
      </c>
      <c r="AU263" s="221" t="s">
        <v>84</v>
      </c>
      <c r="AY263" s="15" t="s">
        <v>173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5" t="s">
        <v>82</v>
      </c>
      <c r="BK263" s="222">
        <f>ROUND(I263*H263,2)</f>
        <v>0</v>
      </c>
      <c r="BL263" s="15" t="s">
        <v>272</v>
      </c>
      <c r="BM263" s="221" t="s">
        <v>503</v>
      </c>
    </row>
    <row r="264" s="2" customFormat="1">
      <c r="A264" s="36"/>
      <c r="B264" s="37"/>
      <c r="C264" s="38"/>
      <c r="D264" s="223" t="s">
        <v>181</v>
      </c>
      <c r="E264" s="38"/>
      <c r="F264" s="224" t="s">
        <v>504</v>
      </c>
      <c r="G264" s="38"/>
      <c r="H264" s="38"/>
      <c r="I264" s="225"/>
      <c r="J264" s="38"/>
      <c r="K264" s="38"/>
      <c r="L264" s="42"/>
      <c r="M264" s="226"/>
      <c r="N264" s="227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181</v>
      </c>
      <c r="AU264" s="15" t="s">
        <v>84</v>
      </c>
    </row>
    <row r="265" s="2" customFormat="1" ht="24.15" customHeight="1">
      <c r="A265" s="36"/>
      <c r="B265" s="37"/>
      <c r="C265" s="240" t="s">
        <v>505</v>
      </c>
      <c r="D265" s="240" t="s">
        <v>102</v>
      </c>
      <c r="E265" s="241" t="s">
        <v>506</v>
      </c>
      <c r="F265" s="242" t="s">
        <v>507</v>
      </c>
      <c r="G265" s="243" t="s">
        <v>190</v>
      </c>
      <c r="H265" s="244">
        <v>35.567</v>
      </c>
      <c r="I265" s="245"/>
      <c r="J265" s="246">
        <f>ROUND(I265*H265,2)</f>
        <v>0</v>
      </c>
      <c r="K265" s="242" t="s">
        <v>179</v>
      </c>
      <c r="L265" s="247"/>
      <c r="M265" s="248" t="s">
        <v>19</v>
      </c>
      <c r="N265" s="249" t="s">
        <v>46</v>
      </c>
      <c r="O265" s="82"/>
      <c r="P265" s="219">
        <f>O265*H265</f>
        <v>0</v>
      </c>
      <c r="Q265" s="219">
        <v>0.0044999999999999997</v>
      </c>
      <c r="R265" s="219">
        <f>Q265*H265</f>
        <v>0.16005149999999999</v>
      </c>
      <c r="S265" s="219">
        <v>0</v>
      </c>
      <c r="T265" s="22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1" t="s">
        <v>363</v>
      </c>
      <c r="AT265" s="221" t="s">
        <v>102</v>
      </c>
      <c r="AU265" s="221" t="s">
        <v>84</v>
      </c>
      <c r="AY265" s="15" t="s">
        <v>173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5" t="s">
        <v>82</v>
      </c>
      <c r="BK265" s="222">
        <f>ROUND(I265*H265,2)</f>
        <v>0</v>
      </c>
      <c r="BL265" s="15" t="s">
        <v>272</v>
      </c>
      <c r="BM265" s="221" t="s">
        <v>508</v>
      </c>
    </row>
    <row r="266" s="13" customFormat="1">
      <c r="A266" s="13"/>
      <c r="B266" s="228"/>
      <c r="C266" s="229"/>
      <c r="D266" s="230" t="s">
        <v>183</v>
      </c>
      <c r="E266" s="229"/>
      <c r="F266" s="232" t="s">
        <v>509</v>
      </c>
      <c r="G266" s="229"/>
      <c r="H266" s="233">
        <v>35.567</v>
      </c>
      <c r="I266" s="234"/>
      <c r="J266" s="229"/>
      <c r="K266" s="229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183</v>
      </c>
      <c r="AU266" s="239" t="s">
        <v>84</v>
      </c>
      <c r="AV266" s="13" t="s">
        <v>84</v>
      </c>
      <c r="AW266" s="13" t="s">
        <v>4</v>
      </c>
      <c r="AX266" s="13" t="s">
        <v>82</v>
      </c>
      <c r="AY266" s="239" t="s">
        <v>173</v>
      </c>
    </row>
    <row r="267" s="2" customFormat="1" ht="37.8" customHeight="1">
      <c r="A267" s="36"/>
      <c r="B267" s="37"/>
      <c r="C267" s="210" t="s">
        <v>510</v>
      </c>
      <c r="D267" s="210" t="s">
        <v>79</v>
      </c>
      <c r="E267" s="211" t="s">
        <v>511</v>
      </c>
      <c r="F267" s="212" t="s">
        <v>512</v>
      </c>
      <c r="G267" s="213" t="s">
        <v>190</v>
      </c>
      <c r="H267" s="214">
        <v>55.880000000000003</v>
      </c>
      <c r="I267" s="215"/>
      <c r="J267" s="216">
        <f>ROUND(I267*H267,2)</f>
        <v>0</v>
      </c>
      <c r="K267" s="212" t="s">
        <v>179</v>
      </c>
      <c r="L267" s="42"/>
      <c r="M267" s="217" t="s">
        <v>19</v>
      </c>
      <c r="N267" s="218" t="s">
        <v>46</v>
      </c>
      <c r="O267" s="82"/>
      <c r="P267" s="219">
        <f>O267*H267</f>
        <v>0</v>
      </c>
      <c r="Q267" s="219">
        <v>0</v>
      </c>
      <c r="R267" s="219">
        <f>Q267*H267</f>
        <v>0</v>
      </c>
      <c r="S267" s="219">
        <v>0.03175</v>
      </c>
      <c r="T267" s="220">
        <f>S267*H267</f>
        <v>1.7741900000000002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1" t="s">
        <v>272</v>
      </c>
      <c r="AT267" s="221" t="s">
        <v>79</v>
      </c>
      <c r="AU267" s="221" t="s">
        <v>84</v>
      </c>
      <c r="AY267" s="15" t="s">
        <v>173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5" t="s">
        <v>82</v>
      </c>
      <c r="BK267" s="222">
        <f>ROUND(I267*H267,2)</f>
        <v>0</v>
      </c>
      <c r="BL267" s="15" t="s">
        <v>272</v>
      </c>
      <c r="BM267" s="221" t="s">
        <v>513</v>
      </c>
    </row>
    <row r="268" s="2" customFormat="1">
      <c r="A268" s="36"/>
      <c r="B268" s="37"/>
      <c r="C268" s="38"/>
      <c r="D268" s="223" t="s">
        <v>181</v>
      </c>
      <c r="E268" s="38"/>
      <c r="F268" s="224" t="s">
        <v>514</v>
      </c>
      <c r="G268" s="38"/>
      <c r="H268" s="38"/>
      <c r="I268" s="225"/>
      <c r="J268" s="38"/>
      <c r="K268" s="38"/>
      <c r="L268" s="42"/>
      <c r="M268" s="226"/>
      <c r="N268" s="227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181</v>
      </c>
      <c r="AU268" s="15" t="s">
        <v>84</v>
      </c>
    </row>
    <row r="269" s="13" customFormat="1">
      <c r="A269" s="13"/>
      <c r="B269" s="228"/>
      <c r="C269" s="229"/>
      <c r="D269" s="230" t="s">
        <v>183</v>
      </c>
      <c r="E269" s="231" t="s">
        <v>19</v>
      </c>
      <c r="F269" s="232" t="s">
        <v>515</v>
      </c>
      <c r="G269" s="229"/>
      <c r="H269" s="233">
        <v>55.880000000000003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183</v>
      </c>
      <c r="AU269" s="239" t="s">
        <v>84</v>
      </c>
      <c r="AV269" s="13" t="s">
        <v>84</v>
      </c>
      <c r="AW269" s="13" t="s">
        <v>36</v>
      </c>
      <c r="AX269" s="13" t="s">
        <v>82</v>
      </c>
      <c r="AY269" s="239" t="s">
        <v>173</v>
      </c>
    </row>
    <row r="270" s="2" customFormat="1" ht="55.5" customHeight="1">
      <c r="A270" s="36"/>
      <c r="B270" s="37"/>
      <c r="C270" s="210" t="s">
        <v>516</v>
      </c>
      <c r="D270" s="210" t="s">
        <v>79</v>
      </c>
      <c r="E270" s="211" t="s">
        <v>517</v>
      </c>
      <c r="F270" s="212" t="s">
        <v>518</v>
      </c>
      <c r="G270" s="213" t="s">
        <v>190</v>
      </c>
      <c r="H270" s="214">
        <v>34.869999999999997</v>
      </c>
      <c r="I270" s="215"/>
      <c r="J270" s="216">
        <f>ROUND(I270*H270,2)</f>
        <v>0</v>
      </c>
      <c r="K270" s="212" t="s">
        <v>179</v>
      </c>
      <c r="L270" s="42"/>
      <c r="M270" s="217" t="s">
        <v>19</v>
      </c>
      <c r="N270" s="218" t="s">
        <v>46</v>
      </c>
      <c r="O270" s="82"/>
      <c r="P270" s="219">
        <f>O270*H270</f>
        <v>0</v>
      </c>
      <c r="Q270" s="219">
        <v>0.01256</v>
      </c>
      <c r="R270" s="219">
        <f>Q270*H270</f>
        <v>0.43796719999999995</v>
      </c>
      <c r="S270" s="219">
        <v>0</v>
      </c>
      <c r="T270" s="22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1" t="s">
        <v>272</v>
      </c>
      <c r="AT270" s="221" t="s">
        <v>79</v>
      </c>
      <c r="AU270" s="221" t="s">
        <v>84</v>
      </c>
      <c r="AY270" s="15" t="s">
        <v>173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5" t="s">
        <v>82</v>
      </c>
      <c r="BK270" s="222">
        <f>ROUND(I270*H270,2)</f>
        <v>0</v>
      </c>
      <c r="BL270" s="15" t="s">
        <v>272</v>
      </c>
      <c r="BM270" s="221" t="s">
        <v>519</v>
      </c>
    </row>
    <row r="271" s="2" customFormat="1">
      <c r="A271" s="36"/>
      <c r="B271" s="37"/>
      <c r="C271" s="38"/>
      <c r="D271" s="223" t="s">
        <v>181</v>
      </c>
      <c r="E271" s="38"/>
      <c r="F271" s="224" t="s">
        <v>520</v>
      </c>
      <c r="G271" s="38"/>
      <c r="H271" s="38"/>
      <c r="I271" s="225"/>
      <c r="J271" s="38"/>
      <c r="K271" s="38"/>
      <c r="L271" s="42"/>
      <c r="M271" s="226"/>
      <c r="N271" s="227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181</v>
      </c>
      <c r="AU271" s="15" t="s">
        <v>84</v>
      </c>
    </row>
    <row r="272" s="13" customFormat="1">
      <c r="A272" s="13"/>
      <c r="B272" s="228"/>
      <c r="C272" s="229"/>
      <c r="D272" s="230" t="s">
        <v>183</v>
      </c>
      <c r="E272" s="231" t="s">
        <v>19</v>
      </c>
      <c r="F272" s="232" t="s">
        <v>521</v>
      </c>
      <c r="G272" s="229"/>
      <c r="H272" s="233">
        <v>30.875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183</v>
      </c>
      <c r="AU272" s="239" t="s">
        <v>84</v>
      </c>
      <c r="AV272" s="13" t="s">
        <v>84</v>
      </c>
      <c r="AW272" s="13" t="s">
        <v>36</v>
      </c>
      <c r="AX272" s="13" t="s">
        <v>75</v>
      </c>
      <c r="AY272" s="239" t="s">
        <v>173</v>
      </c>
    </row>
    <row r="273" s="13" customFormat="1">
      <c r="A273" s="13"/>
      <c r="B273" s="228"/>
      <c r="C273" s="229"/>
      <c r="D273" s="230" t="s">
        <v>183</v>
      </c>
      <c r="E273" s="231" t="s">
        <v>19</v>
      </c>
      <c r="F273" s="232" t="s">
        <v>522</v>
      </c>
      <c r="G273" s="229"/>
      <c r="H273" s="233">
        <v>3.9950000000000001</v>
      </c>
      <c r="I273" s="234"/>
      <c r="J273" s="229"/>
      <c r="K273" s="229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183</v>
      </c>
      <c r="AU273" s="239" t="s">
        <v>84</v>
      </c>
      <c r="AV273" s="13" t="s">
        <v>84</v>
      </c>
      <c r="AW273" s="13" t="s">
        <v>36</v>
      </c>
      <c r="AX273" s="13" t="s">
        <v>75</v>
      </c>
      <c r="AY273" s="239" t="s">
        <v>173</v>
      </c>
    </row>
    <row r="274" s="2" customFormat="1" ht="55.5" customHeight="1">
      <c r="A274" s="36"/>
      <c r="B274" s="37"/>
      <c r="C274" s="210" t="s">
        <v>523</v>
      </c>
      <c r="D274" s="210" t="s">
        <v>79</v>
      </c>
      <c r="E274" s="211" t="s">
        <v>524</v>
      </c>
      <c r="F274" s="212" t="s">
        <v>525</v>
      </c>
      <c r="G274" s="213" t="s">
        <v>190</v>
      </c>
      <c r="H274" s="214">
        <v>181.655</v>
      </c>
      <c r="I274" s="215"/>
      <c r="J274" s="216">
        <f>ROUND(I274*H274,2)</f>
        <v>0</v>
      </c>
      <c r="K274" s="212" t="s">
        <v>179</v>
      </c>
      <c r="L274" s="42"/>
      <c r="M274" s="217" t="s">
        <v>19</v>
      </c>
      <c r="N274" s="218" t="s">
        <v>46</v>
      </c>
      <c r="O274" s="82"/>
      <c r="P274" s="219">
        <f>O274*H274</f>
        <v>0</v>
      </c>
      <c r="Q274" s="219">
        <v>0.01385</v>
      </c>
      <c r="R274" s="219">
        <f>Q274*H274</f>
        <v>2.51592175</v>
      </c>
      <c r="S274" s="219">
        <v>0</v>
      </c>
      <c r="T274" s="22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1" t="s">
        <v>272</v>
      </c>
      <c r="AT274" s="221" t="s">
        <v>79</v>
      </c>
      <c r="AU274" s="221" t="s">
        <v>84</v>
      </c>
      <c r="AY274" s="15" t="s">
        <v>173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5" t="s">
        <v>82</v>
      </c>
      <c r="BK274" s="222">
        <f>ROUND(I274*H274,2)</f>
        <v>0</v>
      </c>
      <c r="BL274" s="15" t="s">
        <v>272</v>
      </c>
      <c r="BM274" s="221" t="s">
        <v>526</v>
      </c>
    </row>
    <row r="275" s="2" customFormat="1">
      <c r="A275" s="36"/>
      <c r="B275" s="37"/>
      <c r="C275" s="38"/>
      <c r="D275" s="223" t="s">
        <v>181</v>
      </c>
      <c r="E275" s="38"/>
      <c r="F275" s="224" t="s">
        <v>527</v>
      </c>
      <c r="G275" s="38"/>
      <c r="H275" s="38"/>
      <c r="I275" s="225"/>
      <c r="J275" s="38"/>
      <c r="K275" s="38"/>
      <c r="L275" s="42"/>
      <c r="M275" s="226"/>
      <c r="N275" s="227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181</v>
      </c>
      <c r="AU275" s="15" t="s">
        <v>84</v>
      </c>
    </row>
    <row r="276" s="13" customFormat="1">
      <c r="A276" s="13"/>
      <c r="B276" s="228"/>
      <c r="C276" s="229"/>
      <c r="D276" s="230" t="s">
        <v>183</v>
      </c>
      <c r="E276" s="231" t="s">
        <v>19</v>
      </c>
      <c r="F276" s="232" t="s">
        <v>528</v>
      </c>
      <c r="G276" s="229"/>
      <c r="H276" s="233">
        <v>164.5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183</v>
      </c>
      <c r="AU276" s="239" t="s">
        <v>84</v>
      </c>
      <c r="AV276" s="13" t="s">
        <v>84</v>
      </c>
      <c r="AW276" s="13" t="s">
        <v>36</v>
      </c>
      <c r="AX276" s="13" t="s">
        <v>75</v>
      </c>
      <c r="AY276" s="239" t="s">
        <v>173</v>
      </c>
    </row>
    <row r="277" s="13" customFormat="1">
      <c r="A277" s="13"/>
      <c r="B277" s="228"/>
      <c r="C277" s="229"/>
      <c r="D277" s="230" t="s">
        <v>183</v>
      </c>
      <c r="E277" s="231" t="s">
        <v>19</v>
      </c>
      <c r="F277" s="232" t="s">
        <v>529</v>
      </c>
      <c r="G277" s="229"/>
      <c r="H277" s="233">
        <v>17.155000000000001</v>
      </c>
      <c r="I277" s="234"/>
      <c r="J277" s="229"/>
      <c r="K277" s="229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183</v>
      </c>
      <c r="AU277" s="239" t="s">
        <v>84</v>
      </c>
      <c r="AV277" s="13" t="s">
        <v>84</v>
      </c>
      <c r="AW277" s="13" t="s">
        <v>36</v>
      </c>
      <c r="AX277" s="13" t="s">
        <v>75</v>
      </c>
      <c r="AY277" s="239" t="s">
        <v>173</v>
      </c>
    </row>
    <row r="278" s="2" customFormat="1" ht="44.25" customHeight="1">
      <c r="A278" s="36"/>
      <c r="B278" s="37"/>
      <c r="C278" s="210" t="s">
        <v>530</v>
      </c>
      <c r="D278" s="210" t="s">
        <v>79</v>
      </c>
      <c r="E278" s="211" t="s">
        <v>531</v>
      </c>
      <c r="F278" s="212" t="s">
        <v>532</v>
      </c>
      <c r="G278" s="213" t="s">
        <v>190</v>
      </c>
      <c r="H278" s="214">
        <v>181.655</v>
      </c>
      <c r="I278" s="215"/>
      <c r="J278" s="216">
        <f>ROUND(I278*H278,2)</f>
        <v>0</v>
      </c>
      <c r="K278" s="212" t="s">
        <v>179</v>
      </c>
      <c r="L278" s="42"/>
      <c r="M278" s="217" t="s">
        <v>19</v>
      </c>
      <c r="N278" s="218" t="s">
        <v>46</v>
      </c>
      <c r="O278" s="82"/>
      <c r="P278" s="219">
        <f>O278*H278</f>
        <v>0</v>
      </c>
      <c r="Q278" s="219">
        <v>0</v>
      </c>
      <c r="R278" s="219">
        <f>Q278*H278</f>
        <v>0</v>
      </c>
      <c r="S278" s="219">
        <v>0</v>
      </c>
      <c r="T278" s="22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1" t="s">
        <v>272</v>
      </c>
      <c r="AT278" s="221" t="s">
        <v>79</v>
      </c>
      <c r="AU278" s="221" t="s">
        <v>84</v>
      </c>
      <c r="AY278" s="15" t="s">
        <v>173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5" t="s">
        <v>82</v>
      </c>
      <c r="BK278" s="222">
        <f>ROUND(I278*H278,2)</f>
        <v>0</v>
      </c>
      <c r="BL278" s="15" t="s">
        <v>272</v>
      </c>
      <c r="BM278" s="221" t="s">
        <v>533</v>
      </c>
    </row>
    <row r="279" s="2" customFormat="1">
      <c r="A279" s="36"/>
      <c r="B279" s="37"/>
      <c r="C279" s="38"/>
      <c r="D279" s="223" t="s">
        <v>181</v>
      </c>
      <c r="E279" s="38"/>
      <c r="F279" s="224" t="s">
        <v>534</v>
      </c>
      <c r="G279" s="38"/>
      <c r="H279" s="38"/>
      <c r="I279" s="225"/>
      <c r="J279" s="38"/>
      <c r="K279" s="38"/>
      <c r="L279" s="42"/>
      <c r="M279" s="226"/>
      <c r="N279" s="227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181</v>
      </c>
      <c r="AU279" s="15" t="s">
        <v>84</v>
      </c>
    </row>
    <row r="280" s="2" customFormat="1" ht="24.15" customHeight="1">
      <c r="A280" s="36"/>
      <c r="B280" s="37"/>
      <c r="C280" s="240" t="s">
        <v>535</v>
      </c>
      <c r="D280" s="240" t="s">
        <v>102</v>
      </c>
      <c r="E280" s="241" t="s">
        <v>496</v>
      </c>
      <c r="F280" s="242" t="s">
        <v>497</v>
      </c>
      <c r="G280" s="243" t="s">
        <v>190</v>
      </c>
      <c r="H280" s="244">
        <v>204.089</v>
      </c>
      <c r="I280" s="245"/>
      <c r="J280" s="246">
        <f>ROUND(I280*H280,2)</f>
        <v>0</v>
      </c>
      <c r="K280" s="242" t="s">
        <v>179</v>
      </c>
      <c r="L280" s="247"/>
      <c r="M280" s="248" t="s">
        <v>19</v>
      </c>
      <c r="N280" s="249" t="s">
        <v>46</v>
      </c>
      <c r="O280" s="82"/>
      <c r="P280" s="219">
        <f>O280*H280</f>
        <v>0</v>
      </c>
      <c r="Q280" s="219">
        <v>0.00011</v>
      </c>
      <c r="R280" s="219">
        <f>Q280*H280</f>
        <v>0.022449790000000001</v>
      </c>
      <c r="S280" s="219">
        <v>0</v>
      </c>
      <c r="T280" s="22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1" t="s">
        <v>363</v>
      </c>
      <c r="AT280" s="221" t="s">
        <v>102</v>
      </c>
      <c r="AU280" s="221" t="s">
        <v>84</v>
      </c>
      <c r="AY280" s="15" t="s">
        <v>173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5" t="s">
        <v>82</v>
      </c>
      <c r="BK280" s="222">
        <f>ROUND(I280*H280,2)</f>
        <v>0</v>
      </c>
      <c r="BL280" s="15" t="s">
        <v>272</v>
      </c>
      <c r="BM280" s="221" t="s">
        <v>536</v>
      </c>
    </row>
    <row r="281" s="13" customFormat="1">
      <c r="A281" s="13"/>
      <c r="B281" s="228"/>
      <c r="C281" s="229"/>
      <c r="D281" s="230" t="s">
        <v>183</v>
      </c>
      <c r="E281" s="229"/>
      <c r="F281" s="232" t="s">
        <v>537</v>
      </c>
      <c r="G281" s="229"/>
      <c r="H281" s="233">
        <v>204.089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183</v>
      </c>
      <c r="AU281" s="239" t="s">
        <v>84</v>
      </c>
      <c r="AV281" s="13" t="s">
        <v>84</v>
      </c>
      <c r="AW281" s="13" t="s">
        <v>4</v>
      </c>
      <c r="AX281" s="13" t="s">
        <v>82</v>
      </c>
      <c r="AY281" s="239" t="s">
        <v>173</v>
      </c>
    </row>
    <row r="282" s="2" customFormat="1" ht="44.25" customHeight="1">
      <c r="A282" s="36"/>
      <c r="B282" s="37"/>
      <c r="C282" s="210" t="s">
        <v>538</v>
      </c>
      <c r="D282" s="210" t="s">
        <v>79</v>
      </c>
      <c r="E282" s="211" t="s">
        <v>539</v>
      </c>
      <c r="F282" s="212" t="s">
        <v>540</v>
      </c>
      <c r="G282" s="213" t="s">
        <v>190</v>
      </c>
      <c r="H282" s="214">
        <v>181.655</v>
      </c>
      <c r="I282" s="215"/>
      <c r="J282" s="216">
        <f>ROUND(I282*H282,2)</f>
        <v>0</v>
      </c>
      <c r="K282" s="212" t="s">
        <v>179</v>
      </c>
      <c r="L282" s="42"/>
      <c r="M282" s="217" t="s">
        <v>19</v>
      </c>
      <c r="N282" s="218" t="s">
        <v>46</v>
      </c>
      <c r="O282" s="82"/>
      <c r="P282" s="219">
        <f>O282*H282</f>
        <v>0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1" t="s">
        <v>272</v>
      </c>
      <c r="AT282" s="221" t="s">
        <v>79</v>
      </c>
      <c r="AU282" s="221" t="s">
        <v>84</v>
      </c>
      <c r="AY282" s="15" t="s">
        <v>173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5" t="s">
        <v>82</v>
      </c>
      <c r="BK282" s="222">
        <f>ROUND(I282*H282,2)</f>
        <v>0</v>
      </c>
      <c r="BL282" s="15" t="s">
        <v>272</v>
      </c>
      <c r="BM282" s="221" t="s">
        <v>541</v>
      </c>
    </row>
    <row r="283" s="2" customFormat="1">
      <c r="A283" s="36"/>
      <c r="B283" s="37"/>
      <c r="C283" s="38"/>
      <c r="D283" s="223" t="s">
        <v>181</v>
      </c>
      <c r="E283" s="38"/>
      <c r="F283" s="224" t="s">
        <v>542</v>
      </c>
      <c r="G283" s="38"/>
      <c r="H283" s="38"/>
      <c r="I283" s="225"/>
      <c r="J283" s="38"/>
      <c r="K283" s="38"/>
      <c r="L283" s="42"/>
      <c r="M283" s="226"/>
      <c r="N283" s="227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181</v>
      </c>
      <c r="AU283" s="15" t="s">
        <v>84</v>
      </c>
    </row>
    <row r="284" s="2" customFormat="1" ht="24.15" customHeight="1">
      <c r="A284" s="36"/>
      <c r="B284" s="37"/>
      <c r="C284" s="240" t="s">
        <v>543</v>
      </c>
      <c r="D284" s="240" t="s">
        <v>102</v>
      </c>
      <c r="E284" s="241" t="s">
        <v>544</v>
      </c>
      <c r="F284" s="242" t="s">
        <v>545</v>
      </c>
      <c r="G284" s="243" t="s">
        <v>190</v>
      </c>
      <c r="H284" s="244">
        <v>185.28800000000001</v>
      </c>
      <c r="I284" s="245"/>
      <c r="J284" s="246">
        <f>ROUND(I284*H284,2)</f>
        <v>0</v>
      </c>
      <c r="K284" s="242" t="s">
        <v>19</v>
      </c>
      <c r="L284" s="247"/>
      <c r="M284" s="248" t="s">
        <v>19</v>
      </c>
      <c r="N284" s="249" t="s">
        <v>46</v>
      </c>
      <c r="O284" s="82"/>
      <c r="P284" s="219">
        <f>O284*H284</f>
        <v>0</v>
      </c>
      <c r="Q284" s="219">
        <v>0.0014</v>
      </c>
      <c r="R284" s="219">
        <f>Q284*H284</f>
        <v>0.2594032</v>
      </c>
      <c r="S284" s="219">
        <v>0</v>
      </c>
      <c r="T284" s="22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1" t="s">
        <v>363</v>
      </c>
      <c r="AT284" s="221" t="s">
        <v>102</v>
      </c>
      <c r="AU284" s="221" t="s">
        <v>84</v>
      </c>
      <c r="AY284" s="15" t="s">
        <v>173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5" t="s">
        <v>82</v>
      </c>
      <c r="BK284" s="222">
        <f>ROUND(I284*H284,2)</f>
        <v>0</v>
      </c>
      <c r="BL284" s="15" t="s">
        <v>272</v>
      </c>
      <c r="BM284" s="221" t="s">
        <v>546</v>
      </c>
    </row>
    <row r="285" s="13" customFormat="1">
      <c r="A285" s="13"/>
      <c r="B285" s="228"/>
      <c r="C285" s="229"/>
      <c r="D285" s="230" t="s">
        <v>183</v>
      </c>
      <c r="E285" s="229"/>
      <c r="F285" s="232" t="s">
        <v>547</v>
      </c>
      <c r="G285" s="229"/>
      <c r="H285" s="233">
        <v>185.28800000000001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183</v>
      </c>
      <c r="AU285" s="239" t="s">
        <v>84</v>
      </c>
      <c r="AV285" s="13" t="s">
        <v>84</v>
      </c>
      <c r="AW285" s="13" t="s">
        <v>4</v>
      </c>
      <c r="AX285" s="13" t="s">
        <v>82</v>
      </c>
      <c r="AY285" s="239" t="s">
        <v>173</v>
      </c>
    </row>
    <row r="286" s="2" customFormat="1" ht="49.05" customHeight="1">
      <c r="A286" s="36"/>
      <c r="B286" s="37"/>
      <c r="C286" s="210" t="s">
        <v>548</v>
      </c>
      <c r="D286" s="210" t="s">
        <v>79</v>
      </c>
      <c r="E286" s="211" t="s">
        <v>549</v>
      </c>
      <c r="F286" s="212" t="s">
        <v>550</v>
      </c>
      <c r="G286" s="213" t="s">
        <v>190</v>
      </c>
      <c r="H286" s="214">
        <v>19.98</v>
      </c>
      <c r="I286" s="215"/>
      <c r="J286" s="216">
        <f>ROUND(I286*H286,2)</f>
        <v>0</v>
      </c>
      <c r="K286" s="212" t="s">
        <v>179</v>
      </c>
      <c r="L286" s="42"/>
      <c r="M286" s="217" t="s">
        <v>19</v>
      </c>
      <c r="N286" s="218" t="s">
        <v>46</v>
      </c>
      <c r="O286" s="82"/>
      <c r="P286" s="219">
        <f>O286*H286</f>
        <v>0</v>
      </c>
      <c r="Q286" s="219">
        <v>0</v>
      </c>
      <c r="R286" s="219">
        <f>Q286*H286</f>
        <v>0</v>
      </c>
      <c r="S286" s="219">
        <v>0.01721</v>
      </c>
      <c r="T286" s="220">
        <f>S286*H286</f>
        <v>0.34385579999999999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1" t="s">
        <v>272</v>
      </c>
      <c r="AT286" s="221" t="s">
        <v>79</v>
      </c>
      <c r="AU286" s="221" t="s">
        <v>84</v>
      </c>
      <c r="AY286" s="15" t="s">
        <v>173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5" t="s">
        <v>82</v>
      </c>
      <c r="BK286" s="222">
        <f>ROUND(I286*H286,2)</f>
        <v>0</v>
      </c>
      <c r="BL286" s="15" t="s">
        <v>272</v>
      </c>
      <c r="BM286" s="221" t="s">
        <v>551</v>
      </c>
    </row>
    <row r="287" s="2" customFormat="1">
      <c r="A287" s="36"/>
      <c r="B287" s="37"/>
      <c r="C287" s="38"/>
      <c r="D287" s="223" t="s">
        <v>181</v>
      </c>
      <c r="E287" s="38"/>
      <c r="F287" s="224" t="s">
        <v>552</v>
      </c>
      <c r="G287" s="38"/>
      <c r="H287" s="38"/>
      <c r="I287" s="225"/>
      <c r="J287" s="38"/>
      <c r="K287" s="38"/>
      <c r="L287" s="42"/>
      <c r="M287" s="226"/>
      <c r="N287" s="227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181</v>
      </c>
      <c r="AU287" s="15" t="s">
        <v>84</v>
      </c>
    </row>
    <row r="288" s="13" customFormat="1">
      <c r="A288" s="13"/>
      <c r="B288" s="228"/>
      <c r="C288" s="229"/>
      <c r="D288" s="230" t="s">
        <v>183</v>
      </c>
      <c r="E288" s="231" t="s">
        <v>19</v>
      </c>
      <c r="F288" s="232" t="s">
        <v>553</v>
      </c>
      <c r="G288" s="229"/>
      <c r="H288" s="233">
        <v>19.98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183</v>
      </c>
      <c r="AU288" s="239" t="s">
        <v>84</v>
      </c>
      <c r="AV288" s="13" t="s">
        <v>84</v>
      </c>
      <c r="AW288" s="13" t="s">
        <v>36</v>
      </c>
      <c r="AX288" s="13" t="s">
        <v>82</v>
      </c>
      <c r="AY288" s="239" t="s">
        <v>173</v>
      </c>
    </row>
    <row r="289" s="2" customFormat="1" ht="44.25" customHeight="1">
      <c r="A289" s="36"/>
      <c r="B289" s="37"/>
      <c r="C289" s="210" t="s">
        <v>554</v>
      </c>
      <c r="D289" s="210" t="s">
        <v>79</v>
      </c>
      <c r="E289" s="211" t="s">
        <v>555</v>
      </c>
      <c r="F289" s="212" t="s">
        <v>556</v>
      </c>
      <c r="G289" s="213" t="s">
        <v>232</v>
      </c>
      <c r="H289" s="214">
        <v>66.299999999999997</v>
      </c>
      <c r="I289" s="215"/>
      <c r="J289" s="216">
        <f>ROUND(I289*H289,2)</f>
        <v>0</v>
      </c>
      <c r="K289" s="212" t="s">
        <v>179</v>
      </c>
      <c r="L289" s="42"/>
      <c r="M289" s="217" t="s">
        <v>19</v>
      </c>
      <c r="N289" s="218" t="s">
        <v>46</v>
      </c>
      <c r="O289" s="82"/>
      <c r="P289" s="219">
        <f>O289*H289</f>
        <v>0</v>
      </c>
      <c r="Q289" s="219">
        <v>0.01055</v>
      </c>
      <c r="R289" s="219">
        <f>Q289*H289</f>
        <v>0.699465</v>
      </c>
      <c r="S289" s="219">
        <v>0</v>
      </c>
      <c r="T289" s="22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1" t="s">
        <v>272</v>
      </c>
      <c r="AT289" s="221" t="s">
        <v>79</v>
      </c>
      <c r="AU289" s="221" t="s">
        <v>84</v>
      </c>
      <c r="AY289" s="15" t="s">
        <v>173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5" t="s">
        <v>82</v>
      </c>
      <c r="BK289" s="222">
        <f>ROUND(I289*H289,2)</f>
        <v>0</v>
      </c>
      <c r="BL289" s="15" t="s">
        <v>272</v>
      </c>
      <c r="BM289" s="221" t="s">
        <v>557</v>
      </c>
    </row>
    <row r="290" s="2" customFormat="1">
      <c r="A290" s="36"/>
      <c r="B290" s="37"/>
      <c r="C290" s="38"/>
      <c r="D290" s="223" t="s">
        <v>181</v>
      </c>
      <c r="E290" s="38"/>
      <c r="F290" s="224" t="s">
        <v>558</v>
      </c>
      <c r="G290" s="38"/>
      <c r="H290" s="38"/>
      <c r="I290" s="225"/>
      <c r="J290" s="38"/>
      <c r="K290" s="38"/>
      <c r="L290" s="42"/>
      <c r="M290" s="226"/>
      <c r="N290" s="227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181</v>
      </c>
      <c r="AU290" s="15" t="s">
        <v>84</v>
      </c>
    </row>
    <row r="291" s="13" customFormat="1">
      <c r="A291" s="13"/>
      <c r="B291" s="228"/>
      <c r="C291" s="229"/>
      <c r="D291" s="230" t="s">
        <v>183</v>
      </c>
      <c r="E291" s="231" t="s">
        <v>19</v>
      </c>
      <c r="F291" s="232" t="s">
        <v>559</v>
      </c>
      <c r="G291" s="229"/>
      <c r="H291" s="233">
        <v>31.600000000000001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183</v>
      </c>
      <c r="AU291" s="239" t="s">
        <v>84</v>
      </c>
      <c r="AV291" s="13" t="s">
        <v>84</v>
      </c>
      <c r="AW291" s="13" t="s">
        <v>36</v>
      </c>
      <c r="AX291" s="13" t="s">
        <v>75</v>
      </c>
      <c r="AY291" s="239" t="s">
        <v>173</v>
      </c>
    </row>
    <row r="292" s="13" customFormat="1">
      <c r="A292" s="13"/>
      <c r="B292" s="228"/>
      <c r="C292" s="229"/>
      <c r="D292" s="230" t="s">
        <v>183</v>
      </c>
      <c r="E292" s="231" t="s">
        <v>19</v>
      </c>
      <c r="F292" s="232" t="s">
        <v>560</v>
      </c>
      <c r="G292" s="229"/>
      <c r="H292" s="233">
        <v>30</v>
      </c>
      <c r="I292" s="234"/>
      <c r="J292" s="229"/>
      <c r="K292" s="229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183</v>
      </c>
      <c r="AU292" s="239" t="s">
        <v>84</v>
      </c>
      <c r="AV292" s="13" t="s">
        <v>84</v>
      </c>
      <c r="AW292" s="13" t="s">
        <v>36</v>
      </c>
      <c r="AX292" s="13" t="s">
        <v>75</v>
      </c>
      <c r="AY292" s="239" t="s">
        <v>173</v>
      </c>
    </row>
    <row r="293" s="13" customFormat="1">
      <c r="A293" s="13"/>
      <c r="B293" s="228"/>
      <c r="C293" s="229"/>
      <c r="D293" s="230" t="s">
        <v>183</v>
      </c>
      <c r="E293" s="231" t="s">
        <v>19</v>
      </c>
      <c r="F293" s="232" t="s">
        <v>561</v>
      </c>
      <c r="G293" s="229"/>
      <c r="H293" s="233">
        <v>4.7000000000000002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183</v>
      </c>
      <c r="AU293" s="239" t="s">
        <v>84</v>
      </c>
      <c r="AV293" s="13" t="s">
        <v>84</v>
      </c>
      <c r="AW293" s="13" t="s">
        <v>36</v>
      </c>
      <c r="AX293" s="13" t="s">
        <v>75</v>
      </c>
      <c r="AY293" s="239" t="s">
        <v>173</v>
      </c>
    </row>
    <row r="294" s="2" customFormat="1" ht="49.05" customHeight="1">
      <c r="A294" s="36"/>
      <c r="B294" s="37"/>
      <c r="C294" s="210" t="s">
        <v>562</v>
      </c>
      <c r="D294" s="210" t="s">
        <v>79</v>
      </c>
      <c r="E294" s="211" t="s">
        <v>563</v>
      </c>
      <c r="F294" s="212" t="s">
        <v>564</v>
      </c>
      <c r="G294" s="213" t="s">
        <v>232</v>
      </c>
      <c r="H294" s="214">
        <v>52.100000000000001</v>
      </c>
      <c r="I294" s="215"/>
      <c r="J294" s="216">
        <f>ROUND(I294*H294,2)</f>
        <v>0</v>
      </c>
      <c r="K294" s="212" t="s">
        <v>179</v>
      </c>
      <c r="L294" s="42"/>
      <c r="M294" s="217" t="s">
        <v>19</v>
      </c>
      <c r="N294" s="218" t="s">
        <v>46</v>
      </c>
      <c r="O294" s="82"/>
      <c r="P294" s="219">
        <f>O294*H294</f>
        <v>0</v>
      </c>
      <c r="Q294" s="219">
        <v>0.019359999999999999</v>
      </c>
      <c r="R294" s="219">
        <f>Q294*H294</f>
        <v>1.008656</v>
      </c>
      <c r="S294" s="219">
        <v>0</v>
      </c>
      <c r="T294" s="22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1" t="s">
        <v>272</v>
      </c>
      <c r="AT294" s="221" t="s">
        <v>79</v>
      </c>
      <c r="AU294" s="221" t="s">
        <v>84</v>
      </c>
      <c r="AY294" s="15" t="s">
        <v>173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5" t="s">
        <v>82</v>
      </c>
      <c r="BK294" s="222">
        <f>ROUND(I294*H294,2)</f>
        <v>0</v>
      </c>
      <c r="BL294" s="15" t="s">
        <v>272</v>
      </c>
      <c r="BM294" s="221" t="s">
        <v>565</v>
      </c>
    </row>
    <row r="295" s="2" customFormat="1">
      <c r="A295" s="36"/>
      <c r="B295" s="37"/>
      <c r="C295" s="38"/>
      <c r="D295" s="223" t="s">
        <v>181</v>
      </c>
      <c r="E295" s="38"/>
      <c r="F295" s="224" t="s">
        <v>566</v>
      </c>
      <c r="G295" s="38"/>
      <c r="H295" s="38"/>
      <c r="I295" s="225"/>
      <c r="J295" s="38"/>
      <c r="K295" s="38"/>
      <c r="L295" s="42"/>
      <c r="M295" s="226"/>
      <c r="N295" s="227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181</v>
      </c>
      <c r="AU295" s="15" t="s">
        <v>84</v>
      </c>
    </row>
    <row r="296" s="13" customFormat="1">
      <c r="A296" s="13"/>
      <c r="B296" s="228"/>
      <c r="C296" s="229"/>
      <c r="D296" s="230" t="s">
        <v>183</v>
      </c>
      <c r="E296" s="231" t="s">
        <v>19</v>
      </c>
      <c r="F296" s="232" t="s">
        <v>567</v>
      </c>
      <c r="G296" s="229"/>
      <c r="H296" s="233">
        <v>47.399999999999999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183</v>
      </c>
      <c r="AU296" s="239" t="s">
        <v>84</v>
      </c>
      <c r="AV296" s="13" t="s">
        <v>84</v>
      </c>
      <c r="AW296" s="13" t="s">
        <v>36</v>
      </c>
      <c r="AX296" s="13" t="s">
        <v>75</v>
      </c>
      <c r="AY296" s="239" t="s">
        <v>173</v>
      </c>
    </row>
    <row r="297" s="13" customFormat="1">
      <c r="A297" s="13"/>
      <c r="B297" s="228"/>
      <c r="C297" s="229"/>
      <c r="D297" s="230" t="s">
        <v>183</v>
      </c>
      <c r="E297" s="231" t="s">
        <v>19</v>
      </c>
      <c r="F297" s="232" t="s">
        <v>568</v>
      </c>
      <c r="G297" s="229"/>
      <c r="H297" s="233">
        <v>4.7000000000000002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183</v>
      </c>
      <c r="AU297" s="239" t="s">
        <v>84</v>
      </c>
      <c r="AV297" s="13" t="s">
        <v>84</v>
      </c>
      <c r="AW297" s="13" t="s">
        <v>36</v>
      </c>
      <c r="AX297" s="13" t="s">
        <v>75</v>
      </c>
      <c r="AY297" s="239" t="s">
        <v>173</v>
      </c>
    </row>
    <row r="298" s="2" customFormat="1" ht="49.05" customHeight="1">
      <c r="A298" s="36"/>
      <c r="B298" s="37"/>
      <c r="C298" s="210" t="s">
        <v>569</v>
      </c>
      <c r="D298" s="210" t="s">
        <v>79</v>
      </c>
      <c r="E298" s="211" t="s">
        <v>570</v>
      </c>
      <c r="F298" s="212" t="s">
        <v>571</v>
      </c>
      <c r="G298" s="213" t="s">
        <v>190</v>
      </c>
      <c r="H298" s="214">
        <v>47.939999999999998</v>
      </c>
      <c r="I298" s="215"/>
      <c r="J298" s="216">
        <f>ROUND(I298*H298,2)</f>
        <v>0</v>
      </c>
      <c r="K298" s="212" t="s">
        <v>179</v>
      </c>
      <c r="L298" s="42"/>
      <c r="M298" s="217" t="s">
        <v>19</v>
      </c>
      <c r="N298" s="218" t="s">
        <v>46</v>
      </c>
      <c r="O298" s="82"/>
      <c r="P298" s="219">
        <f>O298*H298</f>
        <v>0</v>
      </c>
      <c r="Q298" s="219">
        <v>0.013570000000000001</v>
      </c>
      <c r="R298" s="219">
        <f>Q298*H298</f>
        <v>0.65054579999999995</v>
      </c>
      <c r="S298" s="219">
        <v>0</v>
      </c>
      <c r="T298" s="22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1" t="s">
        <v>272</v>
      </c>
      <c r="AT298" s="221" t="s">
        <v>79</v>
      </c>
      <c r="AU298" s="221" t="s">
        <v>84</v>
      </c>
      <c r="AY298" s="15" t="s">
        <v>173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5" t="s">
        <v>82</v>
      </c>
      <c r="BK298" s="222">
        <f>ROUND(I298*H298,2)</f>
        <v>0</v>
      </c>
      <c r="BL298" s="15" t="s">
        <v>272</v>
      </c>
      <c r="BM298" s="221" t="s">
        <v>572</v>
      </c>
    </row>
    <row r="299" s="2" customFormat="1">
      <c r="A299" s="36"/>
      <c r="B299" s="37"/>
      <c r="C299" s="38"/>
      <c r="D299" s="223" t="s">
        <v>181</v>
      </c>
      <c r="E299" s="38"/>
      <c r="F299" s="224" t="s">
        <v>573</v>
      </c>
      <c r="G299" s="38"/>
      <c r="H299" s="38"/>
      <c r="I299" s="225"/>
      <c r="J299" s="38"/>
      <c r="K299" s="38"/>
      <c r="L299" s="42"/>
      <c r="M299" s="226"/>
      <c r="N299" s="227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181</v>
      </c>
      <c r="AU299" s="15" t="s">
        <v>84</v>
      </c>
    </row>
    <row r="300" s="13" customFormat="1">
      <c r="A300" s="13"/>
      <c r="B300" s="228"/>
      <c r="C300" s="229"/>
      <c r="D300" s="230" t="s">
        <v>183</v>
      </c>
      <c r="E300" s="231" t="s">
        <v>19</v>
      </c>
      <c r="F300" s="232" t="s">
        <v>574</v>
      </c>
      <c r="G300" s="229"/>
      <c r="H300" s="233">
        <v>47.939999999999998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183</v>
      </c>
      <c r="AU300" s="239" t="s">
        <v>84</v>
      </c>
      <c r="AV300" s="13" t="s">
        <v>84</v>
      </c>
      <c r="AW300" s="13" t="s">
        <v>36</v>
      </c>
      <c r="AX300" s="13" t="s">
        <v>82</v>
      </c>
      <c r="AY300" s="239" t="s">
        <v>173</v>
      </c>
    </row>
    <row r="301" s="2" customFormat="1" ht="37.8" customHeight="1">
      <c r="A301" s="36"/>
      <c r="B301" s="37"/>
      <c r="C301" s="210" t="s">
        <v>575</v>
      </c>
      <c r="D301" s="210" t="s">
        <v>79</v>
      </c>
      <c r="E301" s="211" t="s">
        <v>576</v>
      </c>
      <c r="F301" s="212" t="s">
        <v>577</v>
      </c>
      <c r="G301" s="213" t="s">
        <v>322</v>
      </c>
      <c r="H301" s="214">
        <v>4</v>
      </c>
      <c r="I301" s="215"/>
      <c r="J301" s="216">
        <f>ROUND(I301*H301,2)</f>
        <v>0</v>
      </c>
      <c r="K301" s="212" t="s">
        <v>179</v>
      </c>
      <c r="L301" s="42"/>
      <c r="M301" s="217" t="s">
        <v>19</v>
      </c>
      <c r="N301" s="218" t="s">
        <v>46</v>
      </c>
      <c r="O301" s="82"/>
      <c r="P301" s="219">
        <f>O301*H301</f>
        <v>0</v>
      </c>
      <c r="Q301" s="219">
        <v>5.0000000000000002E-05</v>
      </c>
      <c r="R301" s="219">
        <f>Q301*H301</f>
        <v>0.00020000000000000001</v>
      </c>
      <c r="S301" s="219">
        <v>0</v>
      </c>
      <c r="T301" s="22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1" t="s">
        <v>272</v>
      </c>
      <c r="AT301" s="221" t="s">
        <v>79</v>
      </c>
      <c r="AU301" s="221" t="s">
        <v>84</v>
      </c>
      <c r="AY301" s="15" t="s">
        <v>173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5" t="s">
        <v>82</v>
      </c>
      <c r="BK301" s="222">
        <f>ROUND(I301*H301,2)</f>
        <v>0</v>
      </c>
      <c r="BL301" s="15" t="s">
        <v>272</v>
      </c>
      <c r="BM301" s="221" t="s">
        <v>578</v>
      </c>
    </row>
    <row r="302" s="2" customFormat="1">
      <c r="A302" s="36"/>
      <c r="B302" s="37"/>
      <c r="C302" s="38"/>
      <c r="D302" s="223" t="s">
        <v>181</v>
      </c>
      <c r="E302" s="38"/>
      <c r="F302" s="224" t="s">
        <v>579</v>
      </c>
      <c r="G302" s="38"/>
      <c r="H302" s="38"/>
      <c r="I302" s="225"/>
      <c r="J302" s="38"/>
      <c r="K302" s="38"/>
      <c r="L302" s="42"/>
      <c r="M302" s="226"/>
      <c r="N302" s="227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181</v>
      </c>
      <c r="AU302" s="15" t="s">
        <v>84</v>
      </c>
    </row>
    <row r="303" s="13" customFormat="1">
      <c r="A303" s="13"/>
      <c r="B303" s="228"/>
      <c r="C303" s="229"/>
      <c r="D303" s="230" t="s">
        <v>183</v>
      </c>
      <c r="E303" s="231" t="s">
        <v>19</v>
      </c>
      <c r="F303" s="232" t="s">
        <v>580</v>
      </c>
      <c r="G303" s="229"/>
      <c r="H303" s="233">
        <v>2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183</v>
      </c>
      <c r="AU303" s="239" t="s">
        <v>84</v>
      </c>
      <c r="AV303" s="13" t="s">
        <v>84</v>
      </c>
      <c r="AW303" s="13" t="s">
        <v>36</v>
      </c>
      <c r="AX303" s="13" t="s">
        <v>75</v>
      </c>
      <c r="AY303" s="239" t="s">
        <v>173</v>
      </c>
    </row>
    <row r="304" s="13" customFormat="1">
      <c r="A304" s="13"/>
      <c r="B304" s="228"/>
      <c r="C304" s="229"/>
      <c r="D304" s="230" t="s">
        <v>183</v>
      </c>
      <c r="E304" s="231" t="s">
        <v>19</v>
      </c>
      <c r="F304" s="232" t="s">
        <v>581</v>
      </c>
      <c r="G304" s="229"/>
      <c r="H304" s="233">
        <v>2</v>
      </c>
      <c r="I304" s="234"/>
      <c r="J304" s="229"/>
      <c r="K304" s="229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183</v>
      </c>
      <c r="AU304" s="239" t="s">
        <v>84</v>
      </c>
      <c r="AV304" s="13" t="s">
        <v>84</v>
      </c>
      <c r="AW304" s="13" t="s">
        <v>36</v>
      </c>
      <c r="AX304" s="13" t="s">
        <v>75</v>
      </c>
      <c r="AY304" s="239" t="s">
        <v>173</v>
      </c>
    </row>
    <row r="305" s="2" customFormat="1" ht="24.15" customHeight="1">
      <c r="A305" s="36"/>
      <c r="B305" s="37"/>
      <c r="C305" s="240" t="s">
        <v>582</v>
      </c>
      <c r="D305" s="240" t="s">
        <v>102</v>
      </c>
      <c r="E305" s="241" t="s">
        <v>583</v>
      </c>
      <c r="F305" s="242" t="s">
        <v>584</v>
      </c>
      <c r="G305" s="243" t="s">
        <v>322</v>
      </c>
      <c r="H305" s="244">
        <v>4</v>
      </c>
      <c r="I305" s="245"/>
      <c r="J305" s="246">
        <f>ROUND(I305*H305,2)</f>
        <v>0</v>
      </c>
      <c r="K305" s="242" t="s">
        <v>19</v>
      </c>
      <c r="L305" s="247"/>
      <c r="M305" s="248" t="s">
        <v>19</v>
      </c>
      <c r="N305" s="249" t="s">
        <v>46</v>
      </c>
      <c r="O305" s="82"/>
      <c r="P305" s="219">
        <f>O305*H305</f>
        <v>0</v>
      </c>
      <c r="Q305" s="219">
        <v>0.00214</v>
      </c>
      <c r="R305" s="219">
        <f>Q305*H305</f>
        <v>0.0085599999999999999</v>
      </c>
      <c r="S305" s="219">
        <v>0</v>
      </c>
      <c r="T305" s="22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1" t="s">
        <v>363</v>
      </c>
      <c r="AT305" s="221" t="s">
        <v>102</v>
      </c>
      <c r="AU305" s="221" t="s">
        <v>84</v>
      </c>
      <c r="AY305" s="15" t="s">
        <v>173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5" t="s">
        <v>82</v>
      </c>
      <c r="BK305" s="222">
        <f>ROUND(I305*H305,2)</f>
        <v>0</v>
      </c>
      <c r="BL305" s="15" t="s">
        <v>272</v>
      </c>
      <c r="BM305" s="221" t="s">
        <v>585</v>
      </c>
    </row>
    <row r="306" s="2" customFormat="1" ht="37.8" customHeight="1">
      <c r="A306" s="36"/>
      <c r="B306" s="37"/>
      <c r="C306" s="210" t="s">
        <v>586</v>
      </c>
      <c r="D306" s="210" t="s">
        <v>79</v>
      </c>
      <c r="E306" s="211" t="s">
        <v>587</v>
      </c>
      <c r="F306" s="212" t="s">
        <v>588</v>
      </c>
      <c r="G306" s="213" t="s">
        <v>322</v>
      </c>
      <c r="H306" s="214">
        <v>1</v>
      </c>
      <c r="I306" s="215"/>
      <c r="J306" s="216">
        <f>ROUND(I306*H306,2)</f>
        <v>0</v>
      </c>
      <c r="K306" s="212" t="s">
        <v>179</v>
      </c>
      <c r="L306" s="42"/>
      <c r="M306" s="217" t="s">
        <v>19</v>
      </c>
      <c r="N306" s="218" t="s">
        <v>46</v>
      </c>
      <c r="O306" s="82"/>
      <c r="P306" s="219">
        <f>O306*H306</f>
        <v>0</v>
      </c>
      <c r="Q306" s="219">
        <v>0</v>
      </c>
      <c r="R306" s="219">
        <f>Q306*H306</f>
        <v>0</v>
      </c>
      <c r="S306" s="219">
        <v>0.016899999999999998</v>
      </c>
      <c r="T306" s="220">
        <f>S306*H306</f>
        <v>0.016899999999999998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1" t="s">
        <v>272</v>
      </c>
      <c r="AT306" s="221" t="s">
        <v>79</v>
      </c>
      <c r="AU306" s="221" t="s">
        <v>84</v>
      </c>
      <c r="AY306" s="15" t="s">
        <v>173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5" t="s">
        <v>82</v>
      </c>
      <c r="BK306" s="222">
        <f>ROUND(I306*H306,2)</f>
        <v>0</v>
      </c>
      <c r="BL306" s="15" t="s">
        <v>272</v>
      </c>
      <c r="BM306" s="221" t="s">
        <v>589</v>
      </c>
    </row>
    <row r="307" s="2" customFormat="1">
      <c r="A307" s="36"/>
      <c r="B307" s="37"/>
      <c r="C307" s="38"/>
      <c r="D307" s="223" t="s">
        <v>181</v>
      </c>
      <c r="E307" s="38"/>
      <c r="F307" s="224" t="s">
        <v>590</v>
      </c>
      <c r="G307" s="38"/>
      <c r="H307" s="38"/>
      <c r="I307" s="225"/>
      <c r="J307" s="38"/>
      <c r="K307" s="38"/>
      <c r="L307" s="42"/>
      <c r="M307" s="226"/>
      <c r="N307" s="227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181</v>
      </c>
      <c r="AU307" s="15" t="s">
        <v>84</v>
      </c>
    </row>
    <row r="308" s="2" customFormat="1" ht="37.8" customHeight="1">
      <c r="A308" s="36"/>
      <c r="B308" s="37"/>
      <c r="C308" s="210" t="s">
        <v>591</v>
      </c>
      <c r="D308" s="210" t="s">
        <v>79</v>
      </c>
      <c r="E308" s="211" t="s">
        <v>592</v>
      </c>
      <c r="F308" s="212" t="s">
        <v>593</v>
      </c>
      <c r="G308" s="213" t="s">
        <v>232</v>
      </c>
      <c r="H308" s="214">
        <v>52.280000000000001</v>
      </c>
      <c r="I308" s="215"/>
      <c r="J308" s="216">
        <f>ROUND(I308*H308,2)</f>
        <v>0</v>
      </c>
      <c r="K308" s="212" t="s">
        <v>179</v>
      </c>
      <c r="L308" s="42"/>
      <c r="M308" s="217" t="s">
        <v>19</v>
      </c>
      <c r="N308" s="218" t="s">
        <v>46</v>
      </c>
      <c r="O308" s="82"/>
      <c r="P308" s="219">
        <f>O308*H308</f>
        <v>0</v>
      </c>
      <c r="Q308" s="219">
        <v>0.0055399999999999998</v>
      </c>
      <c r="R308" s="219">
        <f>Q308*H308</f>
        <v>0.28963119999999998</v>
      </c>
      <c r="S308" s="219">
        <v>0</v>
      </c>
      <c r="T308" s="22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1" t="s">
        <v>272</v>
      </c>
      <c r="AT308" s="221" t="s">
        <v>79</v>
      </c>
      <c r="AU308" s="221" t="s">
        <v>84</v>
      </c>
      <c r="AY308" s="15" t="s">
        <v>173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5" t="s">
        <v>82</v>
      </c>
      <c r="BK308" s="222">
        <f>ROUND(I308*H308,2)</f>
        <v>0</v>
      </c>
      <c r="BL308" s="15" t="s">
        <v>272</v>
      </c>
      <c r="BM308" s="221" t="s">
        <v>594</v>
      </c>
    </row>
    <row r="309" s="2" customFormat="1">
      <c r="A309" s="36"/>
      <c r="B309" s="37"/>
      <c r="C309" s="38"/>
      <c r="D309" s="223" t="s">
        <v>181</v>
      </c>
      <c r="E309" s="38"/>
      <c r="F309" s="224" t="s">
        <v>595</v>
      </c>
      <c r="G309" s="38"/>
      <c r="H309" s="38"/>
      <c r="I309" s="225"/>
      <c r="J309" s="38"/>
      <c r="K309" s="38"/>
      <c r="L309" s="42"/>
      <c r="M309" s="226"/>
      <c r="N309" s="227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181</v>
      </c>
      <c r="AU309" s="15" t="s">
        <v>84</v>
      </c>
    </row>
    <row r="310" s="13" customFormat="1">
      <c r="A310" s="13"/>
      <c r="B310" s="228"/>
      <c r="C310" s="229"/>
      <c r="D310" s="230" t="s">
        <v>183</v>
      </c>
      <c r="E310" s="231" t="s">
        <v>19</v>
      </c>
      <c r="F310" s="232" t="s">
        <v>596</v>
      </c>
      <c r="G310" s="229"/>
      <c r="H310" s="233">
        <v>52.280000000000001</v>
      </c>
      <c r="I310" s="234"/>
      <c r="J310" s="229"/>
      <c r="K310" s="229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183</v>
      </c>
      <c r="AU310" s="239" t="s">
        <v>84</v>
      </c>
      <c r="AV310" s="13" t="s">
        <v>84</v>
      </c>
      <c r="AW310" s="13" t="s">
        <v>36</v>
      </c>
      <c r="AX310" s="13" t="s">
        <v>82</v>
      </c>
      <c r="AY310" s="239" t="s">
        <v>173</v>
      </c>
    </row>
    <row r="311" s="2" customFormat="1" ht="37.8" customHeight="1">
      <c r="A311" s="36"/>
      <c r="B311" s="37"/>
      <c r="C311" s="210" t="s">
        <v>597</v>
      </c>
      <c r="D311" s="210" t="s">
        <v>79</v>
      </c>
      <c r="E311" s="211" t="s">
        <v>598</v>
      </c>
      <c r="F311" s="212" t="s">
        <v>599</v>
      </c>
      <c r="G311" s="213" t="s">
        <v>322</v>
      </c>
      <c r="H311" s="214">
        <v>3</v>
      </c>
      <c r="I311" s="215"/>
      <c r="J311" s="216">
        <f>ROUND(I311*H311,2)</f>
        <v>0</v>
      </c>
      <c r="K311" s="212" t="s">
        <v>179</v>
      </c>
      <c r="L311" s="42"/>
      <c r="M311" s="217" t="s">
        <v>19</v>
      </c>
      <c r="N311" s="218" t="s">
        <v>46</v>
      </c>
      <c r="O311" s="82"/>
      <c r="P311" s="219">
        <f>O311*H311</f>
        <v>0</v>
      </c>
      <c r="Q311" s="219">
        <v>0.00046999999999999999</v>
      </c>
      <c r="R311" s="219">
        <f>Q311*H311</f>
        <v>0.00141</v>
      </c>
      <c r="S311" s="219">
        <v>0</v>
      </c>
      <c r="T311" s="22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1" t="s">
        <v>272</v>
      </c>
      <c r="AT311" s="221" t="s">
        <v>79</v>
      </c>
      <c r="AU311" s="221" t="s">
        <v>84</v>
      </c>
      <c r="AY311" s="15" t="s">
        <v>173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5" t="s">
        <v>82</v>
      </c>
      <c r="BK311" s="222">
        <f>ROUND(I311*H311,2)</f>
        <v>0</v>
      </c>
      <c r="BL311" s="15" t="s">
        <v>272</v>
      </c>
      <c r="BM311" s="221" t="s">
        <v>600</v>
      </c>
    </row>
    <row r="312" s="2" customFormat="1">
      <c r="A312" s="36"/>
      <c r="B312" s="37"/>
      <c r="C312" s="38"/>
      <c r="D312" s="223" t="s">
        <v>181</v>
      </c>
      <c r="E312" s="38"/>
      <c r="F312" s="224" t="s">
        <v>601</v>
      </c>
      <c r="G312" s="38"/>
      <c r="H312" s="38"/>
      <c r="I312" s="225"/>
      <c r="J312" s="38"/>
      <c r="K312" s="38"/>
      <c r="L312" s="42"/>
      <c r="M312" s="226"/>
      <c r="N312" s="227"/>
      <c r="O312" s="82"/>
      <c r="P312" s="82"/>
      <c r="Q312" s="82"/>
      <c r="R312" s="82"/>
      <c r="S312" s="82"/>
      <c r="T312" s="83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181</v>
      </c>
      <c r="AU312" s="15" t="s">
        <v>84</v>
      </c>
    </row>
    <row r="313" s="2" customFormat="1" ht="33" customHeight="1">
      <c r="A313" s="36"/>
      <c r="B313" s="37"/>
      <c r="C313" s="240" t="s">
        <v>602</v>
      </c>
      <c r="D313" s="240" t="s">
        <v>102</v>
      </c>
      <c r="E313" s="241" t="s">
        <v>603</v>
      </c>
      <c r="F313" s="242" t="s">
        <v>604</v>
      </c>
      <c r="G313" s="243" t="s">
        <v>322</v>
      </c>
      <c r="H313" s="244">
        <v>3</v>
      </c>
      <c r="I313" s="245"/>
      <c r="J313" s="246">
        <f>ROUND(I313*H313,2)</f>
        <v>0</v>
      </c>
      <c r="K313" s="242" t="s">
        <v>179</v>
      </c>
      <c r="L313" s="247"/>
      <c r="M313" s="248" t="s">
        <v>19</v>
      </c>
      <c r="N313" s="249" t="s">
        <v>46</v>
      </c>
      <c r="O313" s="82"/>
      <c r="P313" s="219">
        <f>O313*H313</f>
        <v>0</v>
      </c>
      <c r="Q313" s="219">
        <v>0.016</v>
      </c>
      <c r="R313" s="219">
        <f>Q313*H313</f>
        <v>0.048000000000000001</v>
      </c>
      <c r="S313" s="219">
        <v>0</v>
      </c>
      <c r="T313" s="22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1" t="s">
        <v>363</v>
      </c>
      <c r="AT313" s="221" t="s">
        <v>102</v>
      </c>
      <c r="AU313" s="221" t="s">
        <v>84</v>
      </c>
      <c r="AY313" s="15" t="s">
        <v>173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5" t="s">
        <v>82</v>
      </c>
      <c r="BK313" s="222">
        <f>ROUND(I313*H313,2)</f>
        <v>0</v>
      </c>
      <c r="BL313" s="15" t="s">
        <v>272</v>
      </c>
      <c r="BM313" s="221" t="s">
        <v>605</v>
      </c>
    </row>
    <row r="314" s="2" customFormat="1" ht="55.5" customHeight="1">
      <c r="A314" s="36"/>
      <c r="B314" s="37"/>
      <c r="C314" s="210" t="s">
        <v>606</v>
      </c>
      <c r="D314" s="210" t="s">
        <v>79</v>
      </c>
      <c r="E314" s="211" t="s">
        <v>607</v>
      </c>
      <c r="F314" s="212" t="s">
        <v>608</v>
      </c>
      <c r="G314" s="213" t="s">
        <v>248</v>
      </c>
      <c r="H314" s="214">
        <v>8.0370000000000008</v>
      </c>
      <c r="I314" s="215"/>
      <c r="J314" s="216">
        <f>ROUND(I314*H314,2)</f>
        <v>0</v>
      </c>
      <c r="K314" s="212" t="s">
        <v>179</v>
      </c>
      <c r="L314" s="42"/>
      <c r="M314" s="217" t="s">
        <v>19</v>
      </c>
      <c r="N314" s="218" t="s">
        <v>46</v>
      </c>
      <c r="O314" s="82"/>
      <c r="P314" s="219">
        <f>O314*H314</f>
        <v>0</v>
      </c>
      <c r="Q314" s="219">
        <v>0</v>
      </c>
      <c r="R314" s="219">
        <f>Q314*H314</f>
        <v>0</v>
      </c>
      <c r="S314" s="219">
        <v>0</v>
      </c>
      <c r="T314" s="220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21" t="s">
        <v>272</v>
      </c>
      <c r="AT314" s="221" t="s">
        <v>79</v>
      </c>
      <c r="AU314" s="221" t="s">
        <v>84</v>
      </c>
      <c r="AY314" s="15" t="s">
        <v>173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5" t="s">
        <v>82</v>
      </c>
      <c r="BK314" s="222">
        <f>ROUND(I314*H314,2)</f>
        <v>0</v>
      </c>
      <c r="BL314" s="15" t="s">
        <v>272</v>
      </c>
      <c r="BM314" s="221" t="s">
        <v>609</v>
      </c>
    </row>
    <row r="315" s="2" customFormat="1">
      <c r="A315" s="36"/>
      <c r="B315" s="37"/>
      <c r="C315" s="38"/>
      <c r="D315" s="223" t="s">
        <v>181</v>
      </c>
      <c r="E315" s="38"/>
      <c r="F315" s="224" t="s">
        <v>610</v>
      </c>
      <c r="G315" s="38"/>
      <c r="H315" s="38"/>
      <c r="I315" s="225"/>
      <c r="J315" s="38"/>
      <c r="K315" s="38"/>
      <c r="L315" s="42"/>
      <c r="M315" s="226"/>
      <c r="N315" s="227"/>
      <c r="O315" s="82"/>
      <c r="P315" s="82"/>
      <c r="Q315" s="82"/>
      <c r="R315" s="82"/>
      <c r="S315" s="82"/>
      <c r="T315" s="83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181</v>
      </c>
      <c r="AU315" s="15" t="s">
        <v>84</v>
      </c>
    </row>
    <row r="316" s="12" customFormat="1" ht="22.8" customHeight="1">
      <c r="A316" s="12"/>
      <c r="B316" s="194"/>
      <c r="C316" s="195"/>
      <c r="D316" s="196" t="s">
        <v>74</v>
      </c>
      <c r="E316" s="208" t="s">
        <v>611</v>
      </c>
      <c r="F316" s="208" t="s">
        <v>612</v>
      </c>
      <c r="G316" s="195"/>
      <c r="H316" s="195"/>
      <c r="I316" s="198"/>
      <c r="J316" s="209">
        <f>BK316</f>
        <v>0</v>
      </c>
      <c r="K316" s="195"/>
      <c r="L316" s="200"/>
      <c r="M316" s="201"/>
      <c r="N316" s="202"/>
      <c r="O316" s="202"/>
      <c r="P316" s="203">
        <f>SUM(P317:P339)</f>
        <v>0</v>
      </c>
      <c r="Q316" s="202"/>
      <c r="R316" s="203">
        <f>SUM(R317:R339)</f>
        <v>0.058548920000000004</v>
      </c>
      <c r="S316" s="202"/>
      <c r="T316" s="204">
        <f>SUM(T317:T339)</f>
        <v>0.65185824000000003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5" t="s">
        <v>84</v>
      </c>
      <c r="AT316" s="206" t="s">
        <v>74</v>
      </c>
      <c r="AU316" s="206" t="s">
        <v>82</v>
      </c>
      <c r="AY316" s="205" t="s">
        <v>173</v>
      </c>
      <c r="BK316" s="207">
        <f>SUM(BK317:BK339)</f>
        <v>0</v>
      </c>
    </row>
    <row r="317" s="2" customFormat="1" ht="24.15" customHeight="1">
      <c r="A317" s="36"/>
      <c r="B317" s="37"/>
      <c r="C317" s="210" t="s">
        <v>613</v>
      </c>
      <c r="D317" s="210" t="s">
        <v>79</v>
      </c>
      <c r="E317" s="211" t="s">
        <v>614</v>
      </c>
      <c r="F317" s="212" t="s">
        <v>615</v>
      </c>
      <c r="G317" s="213" t="s">
        <v>322</v>
      </c>
      <c r="H317" s="214">
        <v>1</v>
      </c>
      <c r="I317" s="215"/>
      <c r="J317" s="216">
        <f>ROUND(I317*H317,2)</f>
        <v>0</v>
      </c>
      <c r="K317" s="212" t="s">
        <v>179</v>
      </c>
      <c r="L317" s="42"/>
      <c r="M317" s="217" t="s">
        <v>19</v>
      </c>
      <c r="N317" s="218" t="s">
        <v>46</v>
      </c>
      <c r="O317" s="82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1" t="s">
        <v>272</v>
      </c>
      <c r="AT317" s="221" t="s">
        <v>79</v>
      </c>
      <c r="AU317" s="221" t="s">
        <v>84</v>
      </c>
      <c r="AY317" s="15" t="s">
        <v>173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5" t="s">
        <v>82</v>
      </c>
      <c r="BK317" s="222">
        <f>ROUND(I317*H317,2)</f>
        <v>0</v>
      </c>
      <c r="BL317" s="15" t="s">
        <v>272</v>
      </c>
      <c r="BM317" s="221" t="s">
        <v>616</v>
      </c>
    </row>
    <row r="318" s="2" customFormat="1">
      <c r="A318" s="36"/>
      <c r="B318" s="37"/>
      <c r="C318" s="38"/>
      <c r="D318" s="223" t="s">
        <v>181</v>
      </c>
      <c r="E318" s="38"/>
      <c r="F318" s="224" t="s">
        <v>617</v>
      </c>
      <c r="G318" s="38"/>
      <c r="H318" s="38"/>
      <c r="I318" s="225"/>
      <c r="J318" s="38"/>
      <c r="K318" s="38"/>
      <c r="L318" s="42"/>
      <c r="M318" s="226"/>
      <c r="N318" s="227"/>
      <c r="O318" s="82"/>
      <c r="P318" s="82"/>
      <c r="Q318" s="82"/>
      <c r="R318" s="82"/>
      <c r="S318" s="82"/>
      <c r="T318" s="83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181</v>
      </c>
      <c r="AU318" s="15" t="s">
        <v>84</v>
      </c>
    </row>
    <row r="319" s="2" customFormat="1" ht="24.15" customHeight="1">
      <c r="A319" s="36"/>
      <c r="B319" s="37"/>
      <c r="C319" s="240" t="s">
        <v>618</v>
      </c>
      <c r="D319" s="240" t="s">
        <v>102</v>
      </c>
      <c r="E319" s="241" t="s">
        <v>619</v>
      </c>
      <c r="F319" s="242" t="s">
        <v>620</v>
      </c>
      <c r="G319" s="243" t="s">
        <v>464</v>
      </c>
      <c r="H319" s="244">
        <v>1</v>
      </c>
      <c r="I319" s="245"/>
      <c r="J319" s="246">
        <f>ROUND(I319*H319,2)</f>
        <v>0</v>
      </c>
      <c r="K319" s="242" t="s">
        <v>19</v>
      </c>
      <c r="L319" s="247"/>
      <c r="M319" s="248" t="s">
        <v>19</v>
      </c>
      <c r="N319" s="249" t="s">
        <v>46</v>
      </c>
      <c r="O319" s="82"/>
      <c r="P319" s="219">
        <f>O319*H319</f>
        <v>0</v>
      </c>
      <c r="Q319" s="219">
        <v>0.014999999999999999</v>
      </c>
      <c r="R319" s="219">
        <f>Q319*H319</f>
        <v>0.014999999999999999</v>
      </c>
      <c r="S319" s="219">
        <v>0</v>
      </c>
      <c r="T319" s="22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21" t="s">
        <v>363</v>
      </c>
      <c r="AT319" s="221" t="s">
        <v>102</v>
      </c>
      <c r="AU319" s="221" t="s">
        <v>84</v>
      </c>
      <c r="AY319" s="15" t="s">
        <v>173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5" t="s">
        <v>82</v>
      </c>
      <c r="BK319" s="222">
        <f>ROUND(I319*H319,2)</f>
        <v>0</v>
      </c>
      <c r="BL319" s="15" t="s">
        <v>272</v>
      </c>
      <c r="BM319" s="221" t="s">
        <v>621</v>
      </c>
    </row>
    <row r="320" s="2" customFormat="1" ht="24.15" customHeight="1">
      <c r="A320" s="36"/>
      <c r="B320" s="37"/>
      <c r="C320" s="210" t="s">
        <v>622</v>
      </c>
      <c r="D320" s="210" t="s">
        <v>79</v>
      </c>
      <c r="E320" s="211" t="s">
        <v>623</v>
      </c>
      <c r="F320" s="212" t="s">
        <v>624</v>
      </c>
      <c r="G320" s="213" t="s">
        <v>232</v>
      </c>
      <c r="H320" s="214">
        <v>52.280000000000001</v>
      </c>
      <c r="I320" s="215"/>
      <c r="J320" s="216">
        <f>ROUND(I320*H320,2)</f>
        <v>0</v>
      </c>
      <c r="K320" s="212" t="s">
        <v>179</v>
      </c>
      <c r="L320" s="42"/>
      <c r="M320" s="217" t="s">
        <v>19</v>
      </c>
      <c r="N320" s="218" t="s">
        <v>46</v>
      </c>
      <c r="O320" s="82"/>
      <c r="P320" s="219">
        <f>O320*H320</f>
        <v>0</v>
      </c>
      <c r="Q320" s="219">
        <v>0</v>
      </c>
      <c r="R320" s="219">
        <f>Q320*H320</f>
        <v>0</v>
      </c>
      <c r="S320" s="219">
        <v>0</v>
      </c>
      <c r="T320" s="22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1" t="s">
        <v>272</v>
      </c>
      <c r="AT320" s="221" t="s">
        <v>79</v>
      </c>
      <c r="AU320" s="221" t="s">
        <v>84</v>
      </c>
      <c r="AY320" s="15" t="s">
        <v>173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5" t="s">
        <v>82</v>
      </c>
      <c r="BK320" s="222">
        <f>ROUND(I320*H320,2)</f>
        <v>0</v>
      </c>
      <c r="BL320" s="15" t="s">
        <v>272</v>
      </c>
      <c r="BM320" s="221" t="s">
        <v>625</v>
      </c>
    </row>
    <row r="321" s="2" customFormat="1">
      <c r="A321" s="36"/>
      <c r="B321" s="37"/>
      <c r="C321" s="38"/>
      <c r="D321" s="223" t="s">
        <v>181</v>
      </c>
      <c r="E321" s="38"/>
      <c r="F321" s="224" t="s">
        <v>626</v>
      </c>
      <c r="G321" s="38"/>
      <c r="H321" s="38"/>
      <c r="I321" s="225"/>
      <c r="J321" s="38"/>
      <c r="K321" s="38"/>
      <c r="L321" s="42"/>
      <c r="M321" s="226"/>
      <c r="N321" s="227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181</v>
      </c>
      <c r="AU321" s="15" t="s">
        <v>84</v>
      </c>
    </row>
    <row r="322" s="13" customFormat="1">
      <c r="A322" s="13"/>
      <c r="B322" s="228"/>
      <c r="C322" s="229"/>
      <c r="D322" s="230" t="s">
        <v>183</v>
      </c>
      <c r="E322" s="231" t="s">
        <v>19</v>
      </c>
      <c r="F322" s="232" t="s">
        <v>596</v>
      </c>
      <c r="G322" s="229"/>
      <c r="H322" s="233">
        <v>52.280000000000001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183</v>
      </c>
      <c r="AU322" s="239" t="s">
        <v>84</v>
      </c>
      <c r="AV322" s="13" t="s">
        <v>84</v>
      </c>
      <c r="AW322" s="13" t="s">
        <v>36</v>
      </c>
      <c r="AX322" s="13" t="s">
        <v>82</v>
      </c>
      <c r="AY322" s="239" t="s">
        <v>173</v>
      </c>
    </row>
    <row r="323" s="2" customFormat="1" ht="24.15" customHeight="1">
      <c r="A323" s="36"/>
      <c r="B323" s="37"/>
      <c r="C323" s="240" t="s">
        <v>627</v>
      </c>
      <c r="D323" s="240" t="s">
        <v>102</v>
      </c>
      <c r="E323" s="241" t="s">
        <v>628</v>
      </c>
      <c r="F323" s="242" t="s">
        <v>629</v>
      </c>
      <c r="G323" s="243" t="s">
        <v>232</v>
      </c>
      <c r="H323" s="244">
        <v>53.847999999999999</v>
      </c>
      <c r="I323" s="245"/>
      <c r="J323" s="246">
        <f>ROUND(I323*H323,2)</f>
        <v>0</v>
      </c>
      <c r="K323" s="242" t="s">
        <v>179</v>
      </c>
      <c r="L323" s="247"/>
      <c r="M323" s="248" t="s">
        <v>19</v>
      </c>
      <c r="N323" s="249" t="s">
        <v>46</v>
      </c>
      <c r="O323" s="82"/>
      <c r="P323" s="219">
        <f>O323*H323</f>
        <v>0</v>
      </c>
      <c r="Q323" s="219">
        <v>0.00080000000000000004</v>
      </c>
      <c r="R323" s="219">
        <f>Q323*H323</f>
        <v>0.043078400000000003</v>
      </c>
      <c r="S323" s="219">
        <v>0</v>
      </c>
      <c r="T323" s="220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1" t="s">
        <v>363</v>
      </c>
      <c r="AT323" s="221" t="s">
        <v>102</v>
      </c>
      <c r="AU323" s="221" t="s">
        <v>84</v>
      </c>
      <c r="AY323" s="15" t="s">
        <v>173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5" t="s">
        <v>82</v>
      </c>
      <c r="BK323" s="222">
        <f>ROUND(I323*H323,2)</f>
        <v>0</v>
      </c>
      <c r="BL323" s="15" t="s">
        <v>272</v>
      </c>
      <c r="BM323" s="221" t="s">
        <v>630</v>
      </c>
    </row>
    <row r="324" s="13" customFormat="1">
      <c r="A324" s="13"/>
      <c r="B324" s="228"/>
      <c r="C324" s="229"/>
      <c r="D324" s="230" t="s">
        <v>183</v>
      </c>
      <c r="E324" s="229"/>
      <c r="F324" s="232" t="s">
        <v>631</v>
      </c>
      <c r="G324" s="229"/>
      <c r="H324" s="233">
        <v>53.847999999999999</v>
      </c>
      <c r="I324" s="234"/>
      <c r="J324" s="229"/>
      <c r="K324" s="229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183</v>
      </c>
      <c r="AU324" s="239" t="s">
        <v>84</v>
      </c>
      <c r="AV324" s="13" t="s">
        <v>84</v>
      </c>
      <c r="AW324" s="13" t="s">
        <v>4</v>
      </c>
      <c r="AX324" s="13" t="s">
        <v>82</v>
      </c>
      <c r="AY324" s="239" t="s">
        <v>173</v>
      </c>
    </row>
    <row r="325" s="2" customFormat="1" ht="33" customHeight="1">
      <c r="A325" s="36"/>
      <c r="B325" s="37"/>
      <c r="C325" s="210" t="s">
        <v>632</v>
      </c>
      <c r="D325" s="210" t="s">
        <v>79</v>
      </c>
      <c r="E325" s="211" t="s">
        <v>633</v>
      </c>
      <c r="F325" s="212" t="s">
        <v>634</v>
      </c>
      <c r="G325" s="213" t="s">
        <v>190</v>
      </c>
      <c r="H325" s="214">
        <v>15.683999999999999</v>
      </c>
      <c r="I325" s="215"/>
      <c r="J325" s="216">
        <f>ROUND(I325*H325,2)</f>
        <v>0</v>
      </c>
      <c r="K325" s="212" t="s">
        <v>179</v>
      </c>
      <c r="L325" s="42"/>
      <c r="M325" s="217" t="s">
        <v>19</v>
      </c>
      <c r="N325" s="218" t="s">
        <v>46</v>
      </c>
      <c r="O325" s="82"/>
      <c r="P325" s="219">
        <f>O325*H325</f>
        <v>0</v>
      </c>
      <c r="Q325" s="219">
        <v>3.0000000000000001E-05</v>
      </c>
      <c r="R325" s="219">
        <f>Q325*H325</f>
        <v>0.00047051999999999999</v>
      </c>
      <c r="S325" s="219">
        <v>0</v>
      </c>
      <c r="T325" s="22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1" t="s">
        <v>272</v>
      </c>
      <c r="AT325" s="221" t="s">
        <v>79</v>
      </c>
      <c r="AU325" s="221" t="s">
        <v>84</v>
      </c>
      <c r="AY325" s="15" t="s">
        <v>173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5" t="s">
        <v>82</v>
      </c>
      <c r="BK325" s="222">
        <f>ROUND(I325*H325,2)</f>
        <v>0</v>
      </c>
      <c r="BL325" s="15" t="s">
        <v>272</v>
      </c>
      <c r="BM325" s="221" t="s">
        <v>635</v>
      </c>
    </row>
    <row r="326" s="2" customFormat="1">
      <c r="A326" s="36"/>
      <c r="B326" s="37"/>
      <c r="C326" s="38"/>
      <c r="D326" s="223" t="s">
        <v>181</v>
      </c>
      <c r="E326" s="38"/>
      <c r="F326" s="224" t="s">
        <v>636</v>
      </c>
      <c r="G326" s="38"/>
      <c r="H326" s="38"/>
      <c r="I326" s="225"/>
      <c r="J326" s="38"/>
      <c r="K326" s="38"/>
      <c r="L326" s="42"/>
      <c r="M326" s="226"/>
      <c r="N326" s="227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181</v>
      </c>
      <c r="AU326" s="15" t="s">
        <v>84</v>
      </c>
    </row>
    <row r="327" s="13" customFormat="1">
      <c r="A327" s="13"/>
      <c r="B327" s="228"/>
      <c r="C327" s="229"/>
      <c r="D327" s="230" t="s">
        <v>183</v>
      </c>
      <c r="E327" s="231" t="s">
        <v>19</v>
      </c>
      <c r="F327" s="232" t="s">
        <v>637</v>
      </c>
      <c r="G327" s="229"/>
      <c r="H327" s="233">
        <v>15.683999999999999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183</v>
      </c>
      <c r="AU327" s="239" t="s">
        <v>84</v>
      </c>
      <c r="AV327" s="13" t="s">
        <v>84</v>
      </c>
      <c r="AW327" s="13" t="s">
        <v>36</v>
      </c>
      <c r="AX327" s="13" t="s">
        <v>82</v>
      </c>
      <c r="AY327" s="239" t="s">
        <v>173</v>
      </c>
    </row>
    <row r="328" s="2" customFormat="1" ht="24.15" customHeight="1">
      <c r="A328" s="36"/>
      <c r="B328" s="37"/>
      <c r="C328" s="210" t="s">
        <v>638</v>
      </c>
      <c r="D328" s="210" t="s">
        <v>79</v>
      </c>
      <c r="E328" s="211" t="s">
        <v>639</v>
      </c>
      <c r="F328" s="212" t="s">
        <v>640</v>
      </c>
      <c r="G328" s="213" t="s">
        <v>190</v>
      </c>
      <c r="H328" s="214">
        <v>13.728</v>
      </c>
      <c r="I328" s="215"/>
      <c r="J328" s="216">
        <f>ROUND(I328*H328,2)</f>
        <v>0</v>
      </c>
      <c r="K328" s="212" t="s">
        <v>179</v>
      </c>
      <c r="L328" s="42"/>
      <c r="M328" s="217" t="s">
        <v>19</v>
      </c>
      <c r="N328" s="218" t="s">
        <v>46</v>
      </c>
      <c r="O328" s="82"/>
      <c r="P328" s="219">
        <f>O328*H328</f>
        <v>0</v>
      </c>
      <c r="Q328" s="219">
        <v>0</v>
      </c>
      <c r="R328" s="219">
        <f>Q328*H328</f>
        <v>0</v>
      </c>
      <c r="S328" s="219">
        <v>0.045080000000000002</v>
      </c>
      <c r="T328" s="220">
        <f>S328*H328</f>
        <v>0.61885824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1" t="s">
        <v>272</v>
      </c>
      <c r="AT328" s="221" t="s">
        <v>79</v>
      </c>
      <c r="AU328" s="221" t="s">
        <v>84</v>
      </c>
      <c r="AY328" s="15" t="s">
        <v>173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5" t="s">
        <v>82</v>
      </c>
      <c r="BK328" s="222">
        <f>ROUND(I328*H328,2)</f>
        <v>0</v>
      </c>
      <c r="BL328" s="15" t="s">
        <v>272</v>
      </c>
      <c r="BM328" s="221" t="s">
        <v>641</v>
      </c>
    </row>
    <row r="329" s="2" customFormat="1">
      <c r="A329" s="36"/>
      <c r="B329" s="37"/>
      <c r="C329" s="38"/>
      <c r="D329" s="223" t="s">
        <v>181</v>
      </c>
      <c r="E329" s="38"/>
      <c r="F329" s="224" t="s">
        <v>642</v>
      </c>
      <c r="G329" s="38"/>
      <c r="H329" s="38"/>
      <c r="I329" s="225"/>
      <c r="J329" s="38"/>
      <c r="K329" s="38"/>
      <c r="L329" s="42"/>
      <c r="M329" s="226"/>
      <c r="N329" s="227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181</v>
      </c>
      <c r="AU329" s="15" t="s">
        <v>84</v>
      </c>
    </row>
    <row r="330" s="13" customFormat="1">
      <c r="A330" s="13"/>
      <c r="B330" s="228"/>
      <c r="C330" s="229"/>
      <c r="D330" s="230" t="s">
        <v>183</v>
      </c>
      <c r="E330" s="231" t="s">
        <v>19</v>
      </c>
      <c r="F330" s="232" t="s">
        <v>643</v>
      </c>
      <c r="G330" s="229"/>
      <c r="H330" s="233">
        <v>12.48</v>
      </c>
      <c r="I330" s="234"/>
      <c r="J330" s="229"/>
      <c r="K330" s="229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183</v>
      </c>
      <c r="AU330" s="239" t="s">
        <v>84</v>
      </c>
      <c r="AV330" s="13" t="s">
        <v>84</v>
      </c>
      <c r="AW330" s="13" t="s">
        <v>36</v>
      </c>
      <c r="AX330" s="13" t="s">
        <v>82</v>
      </c>
      <c r="AY330" s="239" t="s">
        <v>173</v>
      </c>
    </row>
    <row r="331" s="13" customFormat="1">
      <c r="A331" s="13"/>
      <c r="B331" s="228"/>
      <c r="C331" s="229"/>
      <c r="D331" s="230" t="s">
        <v>183</v>
      </c>
      <c r="E331" s="229"/>
      <c r="F331" s="232" t="s">
        <v>644</v>
      </c>
      <c r="G331" s="229"/>
      <c r="H331" s="233">
        <v>13.728</v>
      </c>
      <c r="I331" s="234"/>
      <c r="J331" s="229"/>
      <c r="K331" s="229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183</v>
      </c>
      <c r="AU331" s="239" t="s">
        <v>84</v>
      </c>
      <c r="AV331" s="13" t="s">
        <v>84</v>
      </c>
      <c r="AW331" s="13" t="s">
        <v>4</v>
      </c>
      <c r="AX331" s="13" t="s">
        <v>82</v>
      </c>
      <c r="AY331" s="239" t="s">
        <v>173</v>
      </c>
    </row>
    <row r="332" s="2" customFormat="1" ht="24.15" customHeight="1">
      <c r="A332" s="36"/>
      <c r="B332" s="37"/>
      <c r="C332" s="210" t="s">
        <v>645</v>
      </c>
      <c r="D332" s="210" t="s">
        <v>79</v>
      </c>
      <c r="E332" s="211" t="s">
        <v>646</v>
      </c>
      <c r="F332" s="212" t="s">
        <v>647</v>
      </c>
      <c r="G332" s="213" t="s">
        <v>190</v>
      </c>
      <c r="H332" s="214">
        <v>13.728</v>
      </c>
      <c r="I332" s="215"/>
      <c r="J332" s="216">
        <f>ROUND(I332*H332,2)</f>
        <v>0</v>
      </c>
      <c r="K332" s="212" t="s">
        <v>179</v>
      </c>
      <c r="L332" s="42"/>
      <c r="M332" s="217" t="s">
        <v>19</v>
      </c>
      <c r="N332" s="218" t="s">
        <v>46</v>
      </c>
      <c r="O332" s="82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1" t="s">
        <v>272</v>
      </c>
      <c r="AT332" s="221" t="s">
        <v>79</v>
      </c>
      <c r="AU332" s="221" t="s">
        <v>84</v>
      </c>
      <c r="AY332" s="15" t="s">
        <v>173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5" t="s">
        <v>82</v>
      </c>
      <c r="BK332" s="222">
        <f>ROUND(I332*H332,2)</f>
        <v>0</v>
      </c>
      <c r="BL332" s="15" t="s">
        <v>272</v>
      </c>
      <c r="BM332" s="221" t="s">
        <v>648</v>
      </c>
    </row>
    <row r="333" s="2" customFormat="1">
      <c r="A333" s="36"/>
      <c r="B333" s="37"/>
      <c r="C333" s="38"/>
      <c r="D333" s="223" t="s">
        <v>181</v>
      </c>
      <c r="E333" s="38"/>
      <c r="F333" s="224" t="s">
        <v>649</v>
      </c>
      <c r="G333" s="38"/>
      <c r="H333" s="38"/>
      <c r="I333" s="225"/>
      <c r="J333" s="38"/>
      <c r="K333" s="38"/>
      <c r="L333" s="42"/>
      <c r="M333" s="226"/>
      <c r="N333" s="227"/>
      <c r="O333" s="82"/>
      <c r="P333" s="82"/>
      <c r="Q333" s="82"/>
      <c r="R333" s="82"/>
      <c r="S333" s="82"/>
      <c r="T333" s="83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181</v>
      </c>
      <c r="AU333" s="15" t="s">
        <v>84</v>
      </c>
    </row>
    <row r="334" s="13" customFormat="1">
      <c r="A334" s="13"/>
      <c r="B334" s="228"/>
      <c r="C334" s="229"/>
      <c r="D334" s="230" t="s">
        <v>183</v>
      </c>
      <c r="E334" s="229"/>
      <c r="F334" s="232" t="s">
        <v>644</v>
      </c>
      <c r="G334" s="229"/>
      <c r="H334" s="233">
        <v>13.728</v>
      </c>
      <c r="I334" s="234"/>
      <c r="J334" s="229"/>
      <c r="K334" s="229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183</v>
      </c>
      <c r="AU334" s="239" t="s">
        <v>84</v>
      </c>
      <c r="AV334" s="13" t="s">
        <v>84</v>
      </c>
      <c r="AW334" s="13" t="s">
        <v>4</v>
      </c>
      <c r="AX334" s="13" t="s">
        <v>82</v>
      </c>
      <c r="AY334" s="239" t="s">
        <v>173</v>
      </c>
    </row>
    <row r="335" s="2" customFormat="1" ht="16.5" customHeight="1">
      <c r="A335" s="36"/>
      <c r="B335" s="37"/>
      <c r="C335" s="210" t="s">
        <v>650</v>
      </c>
      <c r="D335" s="210" t="s">
        <v>79</v>
      </c>
      <c r="E335" s="211" t="s">
        <v>651</v>
      </c>
      <c r="F335" s="212" t="s">
        <v>652</v>
      </c>
      <c r="G335" s="213" t="s">
        <v>322</v>
      </c>
      <c r="H335" s="214">
        <v>2</v>
      </c>
      <c r="I335" s="215"/>
      <c r="J335" s="216">
        <f>ROUND(I335*H335,2)</f>
        <v>0</v>
      </c>
      <c r="K335" s="212" t="s">
        <v>179</v>
      </c>
      <c r="L335" s="42"/>
      <c r="M335" s="217" t="s">
        <v>19</v>
      </c>
      <c r="N335" s="218" t="s">
        <v>46</v>
      </c>
      <c r="O335" s="82"/>
      <c r="P335" s="219">
        <f>O335*H335</f>
        <v>0</v>
      </c>
      <c r="Q335" s="219">
        <v>0</v>
      </c>
      <c r="R335" s="219">
        <f>Q335*H335</f>
        <v>0</v>
      </c>
      <c r="S335" s="219">
        <v>0.016500000000000001</v>
      </c>
      <c r="T335" s="220">
        <f>S335*H335</f>
        <v>0.033000000000000002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1" t="s">
        <v>272</v>
      </c>
      <c r="AT335" s="221" t="s">
        <v>79</v>
      </c>
      <c r="AU335" s="221" t="s">
        <v>84</v>
      </c>
      <c r="AY335" s="15" t="s">
        <v>173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5" t="s">
        <v>82</v>
      </c>
      <c r="BK335" s="222">
        <f>ROUND(I335*H335,2)</f>
        <v>0</v>
      </c>
      <c r="BL335" s="15" t="s">
        <v>272</v>
      </c>
      <c r="BM335" s="221" t="s">
        <v>653</v>
      </c>
    </row>
    <row r="336" s="2" customFormat="1">
      <c r="A336" s="36"/>
      <c r="B336" s="37"/>
      <c r="C336" s="38"/>
      <c r="D336" s="223" t="s">
        <v>181</v>
      </c>
      <c r="E336" s="38"/>
      <c r="F336" s="224" t="s">
        <v>654</v>
      </c>
      <c r="G336" s="38"/>
      <c r="H336" s="38"/>
      <c r="I336" s="225"/>
      <c r="J336" s="38"/>
      <c r="K336" s="38"/>
      <c r="L336" s="42"/>
      <c r="M336" s="226"/>
      <c r="N336" s="227"/>
      <c r="O336" s="82"/>
      <c r="P336" s="82"/>
      <c r="Q336" s="82"/>
      <c r="R336" s="82"/>
      <c r="S336" s="82"/>
      <c r="T336" s="83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181</v>
      </c>
      <c r="AU336" s="15" t="s">
        <v>84</v>
      </c>
    </row>
    <row r="337" s="13" customFormat="1">
      <c r="A337" s="13"/>
      <c r="B337" s="228"/>
      <c r="C337" s="229"/>
      <c r="D337" s="230" t="s">
        <v>183</v>
      </c>
      <c r="E337" s="231" t="s">
        <v>19</v>
      </c>
      <c r="F337" s="232" t="s">
        <v>655</v>
      </c>
      <c r="G337" s="229"/>
      <c r="H337" s="233">
        <v>2</v>
      </c>
      <c r="I337" s="234"/>
      <c r="J337" s="229"/>
      <c r="K337" s="229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183</v>
      </c>
      <c r="AU337" s="239" t="s">
        <v>84</v>
      </c>
      <c r="AV337" s="13" t="s">
        <v>84</v>
      </c>
      <c r="AW337" s="13" t="s">
        <v>36</v>
      </c>
      <c r="AX337" s="13" t="s">
        <v>82</v>
      </c>
      <c r="AY337" s="239" t="s">
        <v>173</v>
      </c>
    </row>
    <row r="338" s="2" customFormat="1" ht="55.5" customHeight="1">
      <c r="A338" s="36"/>
      <c r="B338" s="37"/>
      <c r="C338" s="210" t="s">
        <v>656</v>
      </c>
      <c r="D338" s="210" t="s">
        <v>79</v>
      </c>
      <c r="E338" s="211" t="s">
        <v>657</v>
      </c>
      <c r="F338" s="212" t="s">
        <v>658</v>
      </c>
      <c r="G338" s="213" t="s">
        <v>248</v>
      </c>
      <c r="H338" s="214">
        <v>0.058999999999999997</v>
      </c>
      <c r="I338" s="215"/>
      <c r="J338" s="216">
        <f>ROUND(I338*H338,2)</f>
        <v>0</v>
      </c>
      <c r="K338" s="212" t="s">
        <v>179</v>
      </c>
      <c r="L338" s="42"/>
      <c r="M338" s="217" t="s">
        <v>19</v>
      </c>
      <c r="N338" s="218" t="s">
        <v>46</v>
      </c>
      <c r="O338" s="82"/>
      <c r="P338" s="219">
        <f>O338*H338</f>
        <v>0</v>
      </c>
      <c r="Q338" s="219">
        <v>0</v>
      </c>
      <c r="R338" s="219">
        <f>Q338*H338</f>
        <v>0</v>
      </c>
      <c r="S338" s="219">
        <v>0</v>
      </c>
      <c r="T338" s="22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1" t="s">
        <v>272</v>
      </c>
      <c r="AT338" s="221" t="s">
        <v>79</v>
      </c>
      <c r="AU338" s="221" t="s">
        <v>84</v>
      </c>
      <c r="AY338" s="15" t="s">
        <v>173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5" t="s">
        <v>82</v>
      </c>
      <c r="BK338" s="222">
        <f>ROUND(I338*H338,2)</f>
        <v>0</v>
      </c>
      <c r="BL338" s="15" t="s">
        <v>272</v>
      </c>
      <c r="BM338" s="221" t="s">
        <v>659</v>
      </c>
    </row>
    <row r="339" s="2" customFormat="1">
      <c r="A339" s="36"/>
      <c r="B339" s="37"/>
      <c r="C339" s="38"/>
      <c r="D339" s="223" t="s">
        <v>181</v>
      </c>
      <c r="E339" s="38"/>
      <c r="F339" s="224" t="s">
        <v>660</v>
      </c>
      <c r="G339" s="38"/>
      <c r="H339" s="38"/>
      <c r="I339" s="225"/>
      <c r="J339" s="38"/>
      <c r="K339" s="38"/>
      <c r="L339" s="42"/>
      <c r="M339" s="226"/>
      <c r="N339" s="227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181</v>
      </c>
      <c r="AU339" s="15" t="s">
        <v>84</v>
      </c>
    </row>
    <row r="340" s="12" customFormat="1" ht="22.8" customHeight="1">
      <c r="A340" s="12"/>
      <c r="B340" s="194"/>
      <c r="C340" s="195"/>
      <c r="D340" s="196" t="s">
        <v>74</v>
      </c>
      <c r="E340" s="208" t="s">
        <v>661</v>
      </c>
      <c r="F340" s="208" t="s">
        <v>662</v>
      </c>
      <c r="G340" s="195"/>
      <c r="H340" s="195"/>
      <c r="I340" s="198"/>
      <c r="J340" s="209">
        <f>BK340</f>
        <v>0</v>
      </c>
      <c r="K340" s="195"/>
      <c r="L340" s="200"/>
      <c r="M340" s="201"/>
      <c r="N340" s="202"/>
      <c r="O340" s="202"/>
      <c r="P340" s="203">
        <f>SUM(P341:P359)</f>
        <v>0</v>
      </c>
      <c r="Q340" s="202"/>
      <c r="R340" s="203">
        <f>SUM(R341:R359)</f>
        <v>1.0753299999999999</v>
      </c>
      <c r="S340" s="202"/>
      <c r="T340" s="204">
        <f>SUM(T341:T359)</f>
        <v>0.1074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5" t="s">
        <v>84</v>
      </c>
      <c r="AT340" s="206" t="s">
        <v>74</v>
      </c>
      <c r="AU340" s="206" t="s">
        <v>82</v>
      </c>
      <c r="AY340" s="205" t="s">
        <v>173</v>
      </c>
      <c r="BK340" s="207">
        <f>SUM(BK341:BK359)</f>
        <v>0</v>
      </c>
    </row>
    <row r="341" s="2" customFormat="1" ht="37.8" customHeight="1">
      <c r="A341" s="36"/>
      <c r="B341" s="37"/>
      <c r="C341" s="210" t="s">
        <v>663</v>
      </c>
      <c r="D341" s="210" t="s">
        <v>79</v>
      </c>
      <c r="E341" s="211" t="s">
        <v>664</v>
      </c>
      <c r="F341" s="212" t="s">
        <v>665</v>
      </c>
      <c r="G341" s="213" t="s">
        <v>322</v>
      </c>
      <c r="H341" s="214">
        <v>2</v>
      </c>
      <c r="I341" s="215"/>
      <c r="J341" s="216">
        <f>ROUND(I341*H341,2)</f>
        <v>0</v>
      </c>
      <c r="K341" s="212" t="s">
        <v>179</v>
      </c>
      <c r="L341" s="42"/>
      <c r="M341" s="217" t="s">
        <v>19</v>
      </c>
      <c r="N341" s="218" t="s">
        <v>46</v>
      </c>
      <c r="O341" s="82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1" t="s">
        <v>272</v>
      </c>
      <c r="AT341" s="221" t="s">
        <v>79</v>
      </c>
      <c r="AU341" s="221" t="s">
        <v>84</v>
      </c>
      <c r="AY341" s="15" t="s">
        <v>173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5" t="s">
        <v>82</v>
      </c>
      <c r="BK341" s="222">
        <f>ROUND(I341*H341,2)</f>
        <v>0</v>
      </c>
      <c r="BL341" s="15" t="s">
        <v>272</v>
      </c>
      <c r="BM341" s="221" t="s">
        <v>666</v>
      </c>
    </row>
    <row r="342" s="2" customFormat="1">
      <c r="A342" s="36"/>
      <c r="B342" s="37"/>
      <c r="C342" s="38"/>
      <c r="D342" s="223" t="s">
        <v>181</v>
      </c>
      <c r="E342" s="38"/>
      <c r="F342" s="224" t="s">
        <v>667</v>
      </c>
      <c r="G342" s="38"/>
      <c r="H342" s="38"/>
      <c r="I342" s="225"/>
      <c r="J342" s="38"/>
      <c r="K342" s="38"/>
      <c r="L342" s="42"/>
      <c r="M342" s="226"/>
      <c r="N342" s="227"/>
      <c r="O342" s="82"/>
      <c r="P342" s="82"/>
      <c r="Q342" s="82"/>
      <c r="R342" s="82"/>
      <c r="S342" s="82"/>
      <c r="T342" s="83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181</v>
      </c>
      <c r="AU342" s="15" t="s">
        <v>84</v>
      </c>
    </row>
    <row r="343" s="2" customFormat="1" ht="24.15" customHeight="1">
      <c r="A343" s="36"/>
      <c r="B343" s="37"/>
      <c r="C343" s="240" t="s">
        <v>668</v>
      </c>
      <c r="D343" s="240" t="s">
        <v>102</v>
      </c>
      <c r="E343" s="241" t="s">
        <v>669</v>
      </c>
      <c r="F343" s="242" t="s">
        <v>670</v>
      </c>
      <c r="G343" s="243" t="s">
        <v>322</v>
      </c>
      <c r="H343" s="244">
        <v>2</v>
      </c>
      <c r="I343" s="245"/>
      <c r="J343" s="246">
        <f>ROUND(I343*H343,2)</f>
        <v>0</v>
      </c>
      <c r="K343" s="242" t="s">
        <v>179</v>
      </c>
      <c r="L343" s="247"/>
      <c r="M343" s="248" t="s">
        <v>19</v>
      </c>
      <c r="N343" s="249" t="s">
        <v>46</v>
      </c>
      <c r="O343" s="82"/>
      <c r="P343" s="219">
        <f>O343*H343</f>
        <v>0</v>
      </c>
      <c r="Q343" s="219">
        <v>0.0195</v>
      </c>
      <c r="R343" s="219">
        <f>Q343*H343</f>
        <v>0.039</v>
      </c>
      <c r="S343" s="219">
        <v>0</v>
      </c>
      <c r="T343" s="22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1" t="s">
        <v>363</v>
      </c>
      <c r="AT343" s="221" t="s">
        <v>102</v>
      </c>
      <c r="AU343" s="221" t="s">
        <v>84</v>
      </c>
      <c r="AY343" s="15" t="s">
        <v>173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5" t="s">
        <v>82</v>
      </c>
      <c r="BK343" s="222">
        <f>ROUND(I343*H343,2)</f>
        <v>0</v>
      </c>
      <c r="BL343" s="15" t="s">
        <v>272</v>
      </c>
      <c r="BM343" s="221" t="s">
        <v>671</v>
      </c>
    </row>
    <row r="344" s="2" customFormat="1" ht="37.8" customHeight="1">
      <c r="A344" s="36"/>
      <c r="B344" s="37"/>
      <c r="C344" s="210" t="s">
        <v>672</v>
      </c>
      <c r="D344" s="210" t="s">
        <v>79</v>
      </c>
      <c r="E344" s="211" t="s">
        <v>673</v>
      </c>
      <c r="F344" s="212" t="s">
        <v>674</v>
      </c>
      <c r="G344" s="213" t="s">
        <v>322</v>
      </c>
      <c r="H344" s="214">
        <v>2</v>
      </c>
      <c r="I344" s="215"/>
      <c r="J344" s="216">
        <f>ROUND(I344*H344,2)</f>
        <v>0</v>
      </c>
      <c r="K344" s="212" t="s">
        <v>179</v>
      </c>
      <c r="L344" s="42"/>
      <c r="M344" s="217" t="s">
        <v>19</v>
      </c>
      <c r="N344" s="218" t="s">
        <v>46</v>
      </c>
      <c r="O344" s="82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21" t="s">
        <v>272</v>
      </c>
      <c r="AT344" s="221" t="s">
        <v>79</v>
      </c>
      <c r="AU344" s="221" t="s">
        <v>84</v>
      </c>
      <c r="AY344" s="15" t="s">
        <v>173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5" t="s">
        <v>82</v>
      </c>
      <c r="BK344" s="222">
        <f>ROUND(I344*H344,2)</f>
        <v>0</v>
      </c>
      <c r="BL344" s="15" t="s">
        <v>272</v>
      </c>
      <c r="BM344" s="221" t="s">
        <v>675</v>
      </c>
    </row>
    <row r="345" s="2" customFormat="1">
      <c r="A345" s="36"/>
      <c r="B345" s="37"/>
      <c r="C345" s="38"/>
      <c r="D345" s="223" t="s">
        <v>181</v>
      </c>
      <c r="E345" s="38"/>
      <c r="F345" s="224" t="s">
        <v>676</v>
      </c>
      <c r="G345" s="38"/>
      <c r="H345" s="38"/>
      <c r="I345" s="225"/>
      <c r="J345" s="38"/>
      <c r="K345" s="38"/>
      <c r="L345" s="42"/>
      <c r="M345" s="226"/>
      <c r="N345" s="227"/>
      <c r="O345" s="82"/>
      <c r="P345" s="82"/>
      <c r="Q345" s="82"/>
      <c r="R345" s="82"/>
      <c r="S345" s="82"/>
      <c r="T345" s="83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181</v>
      </c>
      <c r="AU345" s="15" t="s">
        <v>84</v>
      </c>
    </row>
    <row r="346" s="13" customFormat="1">
      <c r="A346" s="13"/>
      <c r="B346" s="228"/>
      <c r="C346" s="229"/>
      <c r="D346" s="230" t="s">
        <v>183</v>
      </c>
      <c r="E346" s="231" t="s">
        <v>19</v>
      </c>
      <c r="F346" s="232" t="s">
        <v>677</v>
      </c>
      <c r="G346" s="229"/>
      <c r="H346" s="233">
        <v>2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183</v>
      </c>
      <c r="AU346" s="239" t="s">
        <v>84</v>
      </c>
      <c r="AV346" s="13" t="s">
        <v>84</v>
      </c>
      <c r="AW346" s="13" t="s">
        <v>36</v>
      </c>
      <c r="AX346" s="13" t="s">
        <v>82</v>
      </c>
      <c r="AY346" s="239" t="s">
        <v>173</v>
      </c>
    </row>
    <row r="347" s="2" customFormat="1" ht="24.15" customHeight="1">
      <c r="A347" s="36"/>
      <c r="B347" s="37"/>
      <c r="C347" s="240" t="s">
        <v>678</v>
      </c>
      <c r="D347" s="240" t="s">
        <v>102</v>
      </c>
      <c r="E347" s="241" t="s">
        <v>679</v>
      </c>
      <c r="F347" s="242" t="s">
        <v>680</v>
      </c>
      <c r="G347" s="243" t="s">
        <v>322</v>
      </c>
      <c r="H347" s="244">
        <v>2</v>
      </c>
      <c r="I347" s="245"/>
      <c r="J347" s="246">
        <f>ROUND(I347*H347,2)</f>
        <v>0</v>
      </c>
      <c r="K347" s="242" t="s">
        <v>179</v>
      </c>
      <c r="L347" s="247"/>
      <c r="M347" s="248" t="s">
        <v>19</v>
      </c>
      <c r="N347" s="249" t="s">
        <v>46</v>
      </c>
      <c r="O347" s="82"/>
      <c r="P347" s="219">
        <f>O347*H347</f>
        <v>0</v>
      </c>
      <c r="Q347" s="219">
        <v>0.020500000000000001</v>
      </c>
      <c r="R347" s="219">
        <f>Q347*H347</f>
        <v>0.041000000000000002</v>
      </c>
      <c r="S347" s="219">
        <v>0</v>
      </c>
      <c r="T347" s="22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1" t="s">
        <v>363</v>
      </c>
      <c r="AT347" s="221" t="s">
        <v>102</v>
      </c>
      <c r="AU347" s="221" t="s">
        <v>84</v>
      </c>
      <c r="AY347" s="15" t="s">
        <v>173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5" t="s">
        <v>82</v>
      </c>
      <c r="BK347" s="222">
        <f>ROUND(I347*H347,2)</f>
        <v>0</v>
      </c>
      <c r="BL347" s="15" t="s">
        <v>272</v>
      </c>
      <c r="BM347" s="221" t="s">
        <v>681</v>
      </c>
    </row>
    <row r="348" s="2" customFormat="1" ht="55.5" customHeight="1">
      <c r="A348" s="36"/>
      <c r="B348" s="37"/>
      <c r="C348" s="210" t="s">
        <v>682</v>
      </c>
      <c r="D348" s="210" t="s">
        <v>79</v>
      </c>
      <c r="E348" s="211" t="s">
        <v>683</v>
      </c>
      <c r="F348" s="212" t="s">
        <v>684</v>
      </c>
      <c r="G348" s="213" t="s">
        <v>322</v>
      </c>
      <c r="H348" s="214">
        <v>10</v>
      </c>
      <c r="I348" s="215"/>
      <c r="J348" s="216">
        <f>ROUND(I348*H348,2)</f>
        <v>0</v>
      </c>
      <c r="K348" s="212" t="s">
        <v>179</v>
      </c>
      <c r="L348" s="42"/>
      <c r="M348" s="217" t="s">
        <v>19</v>
      </c>
      <c r="N348" s="218" t="s">
        <v>46</v>
      </c>
      <c r="O348" s="82"/>
      <c r="P348" s="219">
        <f>O348*H348</f>
        <v>0</v>
      </c>
      <c r="Q348" s="219">
        <v>0.00027</v>
      </c>
      <c r="R348" s="219">
        <f>Q348*H348</f>
        <v>0.0027000000000000001</v>
      </c>
      <c r="S348" s="219">
        <v>0</v>
      </c>
      <c r="T348" s="220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1" t="s">
        <v>272</v>
      </c>
      <c r="AT348" s="221" t="s">
        <v>79</v>
      </c>
      <c r="AU348" s="221" t="s">
        <v>84</v>
      </c>
      <c r="AY348" s="15" t="s">
        <v>173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5" t="s">
        <v>82</v>
      </c>
      <c r="BK348" s="222">
        <f>ROUND(I348*H348,2)</f>
        <v>0</v>
      </c>
      <c r="BL348" s="15" t="s">
        <v>272</v>
      </c>
      <c r="BM348" s="221" t="s">
        <v>685</v>
      </c>
    </row>
    <row r="349" s="2" customFormat="1">
      <c r="A349" s="36"/>
      <c r="B349" s="37"/>
      <c r="C349" s="38"/>
      <c r="D349" s="223" t="s">
        <v>181</v>
      </c>
      <c r="E349" s="38"/>
      <c r="F349" s="224" t="s">
        <v>686</v>
      </c>
      <c r="G349" s="38"/>
      <c r="H349" s="38"/>
      <c r="I349" s="225"/>
      <c r="J349" s="38"/>
      <c r="K349" s="38"/>
      <c r="L349" s="42"/>
      <c r="M349" s="226"/>
      <c r="N349" s="227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181</v>
      </c>
      <c r="AU349" s="15" t="s">
        <v>84</v>
      </c>
    </row>
    <row r="350" s="2" customFormat="1" ht="114.9" customHeight="1">
      <c r="A350" s="36"/>
      <c r="B350" s="37"/>
      <c r="C350" s="240" t="s">
        <v>687</v>
      </c>
      <c r="D350" s="240" t="s">
        <v>102</v>
      </c>
      <c r="E350" s="241" t="s">
        <v>688</v>
      </c>
      <c r="F350" s="242" t="s">
        <v>689</v>
      </c>
      <c r="G350" s="243" t="s">
        <v>322</v>
      </c>
      <c r="H350" s="244">
        <v>10</v>
      </c>
      <c r="I350" s="245"/>
      <c r="J350" s="246">
        <f>ROUND(I350*H350,2)</f>
        <v>0</v>
      </c>
      <c r="K350" s="242" t="s">
        <v>19</v>
      </c>
      <c r="L350" s="247"/>
      <c r="M350" s="248" t="s">
        <v>19</v>
      </c>
      <c r="N350" s="249" t="s">
        <v>46</v>
      </c>
      <c r="O350" s="82"/>
      <c r="P350" s="219">
        <f>O350*H350</f>
        <v>0</v>
      </c>
      <c r="Q350" s="219">
        <v>0.076219999999999996</v>
      </c>
      <c r="R350" s="219">
        <f>Q350*H350</f>
        <v>0.76219999999999999</v>
      </c>
      <c r="S350" s="219">
        <v>0</v>
      </c>
      <c r="T350" s="22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21" t="s">
        <v>363</v>
      </c>
      <c r="AT350" s="221" t="s">
        <v>102</v>
      </c>
      <c r="AU350" s="221" t="s">
        <v>84</v>
      </c>
      <c r="AY350" s="15" t="s">
        <v>173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5" t="s">
        <v>82</v>
      </c>
      <c r="BK350" s="222">
        <f>ROUND(I350*H350,2)</f>
        <v>0</v>
      </c>
      <c r="BL350" s="15" t="s">
        <v>272</v>
      </c>
      <c r="BM350" s="221" t="s">
        <v>690</v>
      </c>
    </row>
    <row r="351" s="2" customFormat="1" ht="55.5" customHeight="1">
      <c r="A351" s="36"/>
      <c r="B351" s="37"/>
      <c r="C351" s="210" t="s">
        <v>691</v>
      </c>
      <c r="D351" s="210" t="s">
        <v>79</v>
      </c>
      <c r="E351" s="211" t="s">
        <v>692</v>
      </c>
      <c r="F351" s="212" t="s">
        <v>693</v>
      </c>
      <c r="G351" s="213" t="s">
        <v>322</v>
      </c>
      <c r="H351" s="214">
        <v>3</v>
      </c>
      <c r="I351" s="215"/>
      <c r="J351" s="216">
        <f>ROUND(I351*H351,2)</f>
        <v>0</v>
      </c>
      <c r="K351" s="212" t="s">
        <v>179</v>
      </c>
      <c r="L351" s="42"/>
      <c r="M351" s="217" t="s">
        <v>19</v>
      </c>
      <c r="N351" s="218" t="s">
        <v>46</v>
      </c>
      <c r="O351" s="82"/>
      <c r="P351" s="219">
        <f>O351*H351</f>
        <v>0</v>
      </c>
      <c r="Q351" s="219">
        <v>0.00027</v>
      </c>
      <c r="R351" s="219">
        <f>Q351*H351</f>
        <v>0.00080999999999999996</v>
      </c>
      <c r="S351" s="219">
        <v>0</v>
      </c>
      <c r="T351" s="220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21" t="s">
        <v>272</v>
      </c>
      <c r="AT351" s="221" t="s">
        <v>79</v>
      </c>
      <c r="AU351" s="221" t="s">
        <v>84</v>
      </c>
      <c r="AY351" s="15" t="s">
        <v>173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5" t="s">
        <v>82</v>
      </c>
      <c r="BK351" s="222">
        <f>ROUND(I351*H351,2)</f>
        <v>0</v>
      </c>
      <c r="BL351" s="15" t="s">
        <v>272</v>
      </c>
      <c r="BM351" s="221" t="s">
        <v>694</v>
      </c>
    </row>
    <row r="352" s="2" customFormat="1">
      <c r="A352" s="36"/>
      <c r="B352" s="37"/>
      <c r="C352" s="38"/>
      <c r="D352" s="223" t="s">
        <v>181</v>
      </c>
      <c r="E352" s="38"/>
      <c r="F352" s="224" t="s">
        <v>695</v>
      </c>
      <c r="G352" s="38"/>
      <c r="H352" s="38"/>
      <c r="I352" s="225"/>
      <c r="J352" s="38"/>
      <c r="K352" s="38"/>
      <c r="L352" s="42"/>
      <c r="M352" s="226"/>
      <c r="N352" s="227"/>
      <c r="O352" s="82"/>
      <c r="P352" s="82"/>
      <c r="Q352" s="82"/>
      <c r="R352" s="82"/>
      <c r="S352" s="82"/>
      <c r="T352" s="83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181</v>
      </c>
      <c r="AU352" s="15" t="s">
        <v>84</v>
      </c>
    </row>
    <row r="353" s="2" customFormat="1" ht="114.9" customHeight="1">
      <c r="A353" s="36"/>
      <c r="B353" s="37"/>
      <c r="C353" s="240" t="s">
        <v>696</v>
      </c>
      <c r="D353" s="240" t="s">
        <v>102</v>
      </c>
      <c r="E353" s="241" t="s">
        <v>697</v>
      </c>
      <c r="F353" s="242" t="s">
        <v>698</v>
      </c>
      <c r="G353" s="243" t="s">
        <v>322</v>
      </c>
      <c r="H353" s="244">
        <v>3</v>
      </c>
      <c r="I353" s="245"/>
      <c r="J353" s="246">
        <f>ROUND(I353*H353,2)</f>
        <v>0</v>
      </c>
      <c r="K353" s="242" t="s">
        <v>19</v>
      </c>
      <c r="L353" s="247"/>
      <c r="M353" s="248" t="s">
        <v>19</v>
      </c>
      <c r="N353" s="249" t="s">
        <v>46</v>
      </c>
      <c r="O353" s="82"/>
      <c r="P353" s="219">
        <f>O353*H353</f>
        <v>0</v>
      </c>
      <c r="Q353" s="219">
        <v>0.076539999999999997</v>
      </c>
      <c r="R353" s="219">
        <f>Q353*H353</f>
        <v>0.22961999999999999</v>
      </c>
      <c r="S353" s="219">
        <v>0</v>
      </c>
      <c r="T353" s="22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1" t="s">
        <v>363</v>
      </c>
      <c r="AT353" s="221" t="s">
        <v>102</v>
      </c>
      <c r="AU353" s="221" t="s">
        <v>84</v>
      </c>
      <c r="AY353" s="15" t="s">
        <v>173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5" t="s">
        <v>82</v>
      </c>
      <c r="BK353" s="222">
        <f>ROUND(I353*H353,2)</f>
        <v>0</v>
      </c>
      <c r="BL353" s="15" t="s">
        <v>272</v>
      </c>
      <c r="BM353" s="221" t="s">
        <v>699</v>
      </c>
    </row>
    <row r="354" s="2" customFormat="1" ht="24.15" customHeight="1">
      <c r="A354" s="36"/>
      <c r="B354" s="37"/>
      <c r="C354" s="210" t="s">
        <v>700</v>
      </c>
      <c r="D354" s="210" t="s">
        <v>79</v>
      </c>
      <c r="E354" s="211" t="s">
        <v>701</v>
      </c>
      <c r="F354" s="212" t="s">
        <v>702</v>
      </c>
      <c r="G354" s="213" t="s">
        <v>322</v>
      </c>
      <c r="H354" s="214">
        <v>2</v>
      </c>
      <c r="I354" s="215"/>
      <c r="J354" s="216">
        <f>ROUND(I354*H354,2)</f>
        <v>0</v>
      </c>
      <c r="K354" s="212" t="s">
        <v>179</v>
      </c>
      <c r="L354" s="42"/>
      <c r="M354" s="217" t="s">
        <v>19</v>
      </c>
      <c r="N354" s="218" t="s">
        <v>46</v>
      </c>
      <c r="O354" s="82"/>
      <c r="P354" s="219">
        <f>O354*H354</f>
        <v>0</v>
      </c>
      <c r="Q354" s="219">
        <v>0</v>
      </c>
      <c r="R354" s="219">
        <f>Q354*H354</f>
        <v>0</v>
      </c>
      <c r="S354" s="219">
        <v>0.041700000000000001</v>
      </c>
      <c r="T354" s="220">
        <f>S354*H354</f>
        <v>0.083400000000000002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21" t="s">
        <v>272</v>
      </c>
      <c r="AT354" s="221" t="s">
        <v>79</v>
      </c>
      <c r="AU354" s="221" t="s">
        <v>84</v>
      </c>
      <c r="AY354" s="15" t="s">
        <v>173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5" t="s">
        <v>82</v>
      </c>
      <c r="BK354" s="222">
        <f>ROUND(I354*H354,2)</f>
        <v>0</v>
      </c>
      <c r="BL354" s="15" t="s">
        <v>272</v>
      </c>
      <c r="BM354" s="221" t="s">
        <v>703</v>
      </c>
    </row>
    <row r="355" s="2" customFormat="1">
      <c r="A355" s="36"/>
      <c r="B355" s="37"/>
      <c r="C355" s="38"/>
      <c r="D355" s="223" t="s">
        <v>181</v>
      </c>
      <c r="E355" s="38"/>
      <c r="F355" s="224" t="s">
        <v>704</v>
      </c>
      <c r="G355" s="38"/>
      <c r="H355" s="38"/>
      <c r="I355" s="225"/>
      <c r="J355" s="38"/>
      <c r="K355" s="38"/>
      <c r="L355" s="42"/>
      <c r="M355" s="226"/>
      <c r="N355" s="227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181</v>
      </c>
      <c r="AU355" s="15" t="s">
        <v>84</v>
      </c>
    </row>
    <row r="356" s="2" customFormat="1" ht="24.15" customHeight="1">
      <c r="A356" s="36"/>
      <c r="B356" s="37"/>
      <c r="C356" s="210" t="s">
        <v>705</v>
      </c>
      <c r="D356" s="210" t="s">
        <v>79</v>
      </c>
      <c r="E356" s="211" t="s">
        <v>706</v>
      </c>
      <c r="F356" s="212" t="s">
        <v>707</v>
      </c>
      <c r="G356" s="213" t="s">
        <v>322</v>
      </c>
      <c r="H356" s="214">
        <v>1</v>
      </c>
      <c r="I356" s="215"/>
      <c r="J356" s="216">
        <f>ROUND(I356*H356,2)</f>
        <v>0</v>
      </c>
      <c r="K356" s="212" t="s">
        <v>179</v>
      </c>
      <c r="L356" s="42"/>
      <c r="M356" s="217" t="s">
        <v>19</v>
      </c>
      <c r="N356" s="218" t="s">
        <v>46</v>
      </c>
      <c r="O356" s="82"/>
      <c r="P356" s="219">
        <f>O356*H356</f>
        <v>0</v>
      </c>
      <c r="Q356" s="219">
        <v>0</v>
      </c>
      <c r="R356" s="219">
        <f>Q356*H356</f>
        <v>0</v>
      </c>
      <c r="S356" s="219">
        <v>0.024</v>
      </c>
      <c r="T356" s="220">
        <f>S356*H356</f>
        <v>0.024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21" t="s">
        <v>272</v>
      </c>
      <c r="AT356" s="221" t="s">
        <v>79</v>
      </c>
      <c r="AU356" s="221" t="s">
        <v>84</v>
      </c>
      <c r="AY356" s="15" t="s">
        <v>173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5" t="s">
        <v>82</v>
      </c>
      <c r="BK356" s="222">
        <f>ROUND(I356*H356,2)</f>
        <v>0</v>
      </c>
      <c r="BL356" s="15" t="s">
        <v>272</v>
      </c>
      <c r="BM356" s="221" t="s">
        <v>708</v>
      </c>
    </row>
    <row r="357" s="2" customFormat="1">
      <c r="A357" s="36"/>
      <c r="B357" s="37"/>
      <c r="C357" s="38"/>
      <c r="D357" s="223" t="s">
        <v>181</v>
      </c>
      <c r="E357" s="38"/>
      <c r="F357" s="224" t="s">
        <v>709</v>
      </c>
      <c r="G357" s="38"/>
      <c r="H357" s="38"/>
      <c r="I357" s="225"/>
      <c r="J357" s="38"/>
      <c r="K357" s="38"/>
      <c r="L357" s="42"/>
      <c r="M357" s="226"/>
      <c r="N357" s="227"/>
      <c r="O357" s="82"/>
      <c r="P357" s="82"/>
      <c r="Q357" s="82"/>
      <c r="R357" s="82"/>
      <c r="S357" s="82"/>
      <c r="T357" s="83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181</v>
      </c>
      <c r="AU357" s="15" t="s">
        <v>84</v>
      </c>
    </row>
    <row r="358" s="2" customFormat="1" ht="55.5" customHeight="1">
      <c r="A358" s="36"/>
      <c r="B358" s="37"/>
      <c r="C358" s="210" t="s">
        <v>710</v>
      </c>
      <c r="D358" s="210" t="s">
        <v>79</v>
      </c>
      <c r="E358" s="211" t="s">
        <v>711</v>
      </c>
      <c r="F358" s="212" t="s">
        <v>712</v>
      </c>
      <c r="G358" s="213" t="s">
        <v>248</v>
      </c>
      <c r="H358" s="214">
        <v>1.075</v>
      </c>
      <c r="I358" s="215"/>
      <c r="J358" s="216">
        <f>ROUND(I358*H358,2)</f>
        <v>0</v>
      </c>
      <c r="K358" s="212" t="s">
        <v>179</v>
      </c>
      <c r="L358" s="42"/>
      <c r="M358" s="217" t="s">
        <v>19</v>
      </c>
      <c r="N358" s="218" t="s">
        <v>46</v>
      </c>
      <c r="O358" s="82"/>
      <c r="P358" s="219">
        <f>O358*H358</f>
        <v>0</v>
      </c>
      <c r="Q358" s="219">
        <v>0</v>
      </c>
      <c r="R358" s="219">
        <f>Q358*H358</f>
        <v>0</v>
      </c>
      <c r="S358" s="219">
        <v>0</v>
      </c>
      <c r="T358" s="22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21" t="s">
        <v>272</v>
      </c>
      <c r="AT358" s="221" t="s">
        <v>79</v>
      </c>
      <c r="AU358" s="221" t="s">
        <v>84</v>
      </c>
      <c r="AY358" s="15" t="s">
        <v>173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5" t="s">
        <v>82</v>
      </c>
      <c r="BK358" s="222">
        <f>ROUND(I358*H358,2)</f>
        <v>0</v>
      </c>
      <c r="BL358" s="15" t="s">
        <v>272</v>
      </c>
      <c r="BM358" s="221" t="s">
        <v>713</v>
      </c>
    </row>
    <row r="359" s="2" customFormat="1">
      <c r="A359" s="36"/>
      <c r="B359" s="37"/>
      <c r="C359" s="38"/>
      <c r="D359" s="223" t="s">
        <v>181</v>
      </c>
      <c r="E359" s="38"/>
      <c r="F359" s="224" t="s">
        <v>714</v>
      </c>
      <c r="G359" s="38"/>
      <c r="H359" s="38"/>
      <c r="I359" s="225"/>
      <c r="J359" s="38"/>
      <c r="K359" s="38"/>
      <c r="L359" s="42"/>
      <c r="M359" s="226"/>
      <c r="N359" s="227"/>
      <c r="O359" s="82"/>
      <c r="P359" s="82"/>
      <c r="Q359" s="82"/>
      <c r="R359" s="82"/>
      <c r="S359" s="82"/>
      <c r="T359" s="83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181</v>
      </c>
      <c r="AU359" s="15" t="s">
        <v>84</v>
      </c>
    </row>
    <row r="360" s="12" customFormat="1" ht="22.8" customHeight="1">
      <c r="A360" s="12"/>
      <c r="B360" s="194"/>
      <c r="C360" s="195"/>
      <c r="D360" s="196" t="s">
        <v>74</v>
      </c>
      <c r="E360" s="208" t="s">
        <v>715</v>
      </c>
      <c r="F360" s="208" t="s">
        <v>716</v>
      </c>
      <c r="G360" s="195"/>
      <c r="H360" s="195"/>
      <c r="I360" s="198"/>
      <c r="J360" s="209">
        <f>BK360</f>
        <v>0</v>
      </c>
      <c r="K360" s="195"/>
      <c r="L360" s="200"/>
      <c r="M360" s="201"/>
      <c r="N360" s="202"/>
      <c r="O360" s="202"/>
      <c r="P360" s="203">
        <f>SUM(P361:P380)</f>
        <v>0</v>
      </c>
      <c r="Q360" s="202"/>
      <c r="R360" s="203">
        <f>SUM(R361:R380)</f>
        <v>0.26931159999999998</v>
      </c>
      <c r="S360" s="202"/>
      <c r="T360" s="204">
        <f>SUM(T361:T380)</f>
        <v>0.34931400000000001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5" t="s">
        <v>84</v>
      </c>
      <c r="AT360" s="206" t="s">
        <v>74</v>
      </c>
      <c r="AU360" s="206" t="s">
        <v>82</v>
      </c>
      <c r="AY360" s="205" t="s">
        <v>173</v>
      </c>
      <c r="BK360" s="207">
        <f>SUM(BK361:BK380)</f>
        <v>0</v>
      </c>
    </row>
    <row r="361" s="2" customFormat="1" ht="24.15" customHeight="1">
      <c r="A361" s="36"/>
      <c r="B361" s="37"/>
      <c r="C361" s="210" t="s">
        <v>717</v>
      </c>
      <c r="D361" s="210" t="s">
        <v>79</v>
      </c>
      <c r="E361" s="211" t="s">
        <v>718</v>
      </c>
      <c r="F361" s="212" t="s">
        <v>719</v>
      </c>
      <c r="G361" s="213" t="s">
        <v>190</v>
      </c>
      <c r="H361" s="214">
        <v>4.2000000000000002</v>
      </c>
      <c r="I361" s="215"/>
      <c r="J361" s="216">
        <f>ROUND(I361*H361,2)</f>
        <v>0</v>
      </c>
      <c r="K361" s="212" t="s">
        <v>179</v>
      </c>
      <c r="L361" s="42"/>
      <c r="M361" s="217" t="s">
        <v>19</v>
      </c>
      <c r="N361" s="218" t="s">
        <v>46</v>
      </c>
      <c r="O361" s="82"/>
      <c r="P361" s="219">
        <f>O361*H361</f>
        <v>0</v>
      </c>
      <c r="Q361" s="219">
        <v>0</v>
      </c>
      <c r="R361" s="219">
        <f>Q361*H361</f>
        <v>0</v>
      </c>
      <c r="S361" s="219">
        <v>0</v>
      </c>
      <c r="T361" s="22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21" t="s">
        <v>272</v>
      </c>
      <c r="AT361" s="221" t="s">
        <v>79</v>
      </c>
      <c r="AU361" s="221" t="s">
        <v>84</v>
      </c>
      <c r="AY361" s="15" t="s">
        <v>173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5" t="s">
        <v>82</v>
      </c>
      <c r="BK361" s="222">
        <f>ROUND(I361*H361,2)</f>
        <v>0</v>
      </c>
      <c r="BL361" s="15" t="s">
        <v>272</v>
      </c>
      <c r="BM361" s="221" t="s">
        <v>720</v>
      </c>
    </row>
    <row r="362" s="2" customFormat="1">
      <c r="A362" s="36"/>
      <c r="B362" s="37"/>
      <c r="C362" s="38"/>
      <c r="D362" s="223" t="s">
        <v>181</v>
      </c>
      <c r="E362" s="38"/>
      <c r="F362" s="224" t="s">
        <v>721</v>
      </c>
      <c r="G362" s="38"/>
      <c r="H362" s="38"/>
      <c r="I362" s="225"/>
      <c r="J362" s="38"/>
      <c r="K362" s="38"/>
      <c r="L362" s="42"/>
      <c r="M362" s="226"/>
      <c r="N362" s="227"/>
      <c r="O362" s="82"/>
      <c r="P362" s="82"/>
      <c r="Q362" s="82"/>
      <c r="R362" s="82"/>
      <c r="S362" s="82"/>
      <c r="T362" s="83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5" t="s">
        <v>181</v>
      </c>
      <c r="AU362" s="15" t="s">
        <v>84</v>
      </c>
    </row>
    <row r="363" s="2" customFormat="1" ht="24.15" customHeight="1">
      <c r="A363" s="36"/>
      <c r="B363" s="37"/>
      <c r="C363" s="210" t="s">
        <v>722</v>
      </c>
      <c r="D363" s="210" t="s">
        <v>79</v>
      </c>
      <c r="E363" s="211" t="s">
        <v>723</v>
      </c>
      <c r="F363" s="212" t="s">
        <v>724</v>
      </c>
      <c r="G363" s="213" t="s">
        <v>190</v>
      </c>
      <c r="H363" s="214">
        <v>4.2000000000000002</v>
      </c>
      <c r="I363" s="215"/>
      <c r="J363" s="216">
        <f>ROUND(I363*H363,2)</f>
        <v>0</v>
      </c>
      <c r="K363" s="212" t="s">
        <v>179</v>
      </c>
      <c r="L363" s="42"/>
      <c r="M363" s="217" t="s">
        <v>19</v>
      </c>
      <c r="N363" s="218" t="s">
        <v>46</v>
      </c>
      <c r="O363" s="82"/>
      <c r="P363" s="219">
        <f>O363*H363</f>
        <v>0</v>
      </c>
      <c r="Q363" s="219">
        <v>0.00029999999999999997</v>
      </c>
      <c r="R363" s="219">
        <f>Q363*H363</f>
        <v>0.0012599999999999998</v>
      </c>
      <c r="S363" s="219">
        <v>0</v>
      </c>
      <c r="T363" s="22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21" t="s">
        <v>272</v>
      </c>
      <c r="AT363" s="221" t="s">
        <v>79</v>
      </c>
      <c r="AU363" s="221" t="s">
        <v>84</v>
      </c>
      <c r="AY363" s="15" t="s">
        <v>173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5" t="s">
        <v>82</v>
      </c>
      <c r="BK363" s="222">
        <f>ROUND(I363*H363,2)</f>
        <v>0</v>
      </c>
      <c r="BL363" s="15" t="s">
        <v>272</v>
      </c>
      <c r="BM363" s="221" t="s">
        <v>725</v>
      </c>
    </row>
    <row r="364" s="2" customFormat="1">
      <c r="A364" s="36"/>
      <c r="B364" s="37"/>
      <c r="C364" s="38"/>
      <c r="D364" s="223" t="s">
        <v>181</v>
      </c>
      <c r="E364" s="38"/>
      <c r="F364" s="224" t="s">
        <v>726</v>
      </c>
      <c r="G364" s="38"/>
      <c r="H364" s="38"/>
      <c r="I364" s="225"/>
      <c r="J364" s="38"/>
      <c r="K364" s="38"/>
      <c r="L364" s="42"/>
      <c r="M364" s="226"/>
      <c r="N364" s="227"/>
      <c r="O364" s="82"/>
      <c r="P364" s="82"/>
      <c r="Q364" s="82"/>
      <c r="R364" s="82"/>
      <c r="S364" s="82"/>
      <c r="T364" s="83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181</v>
      </c>
      <c r="AU364" s="15" t="s">
        <v>84</v>
      </c>
    </row>
    <row r="365" s="2" customFormat="1" ht="37.8" customHeight="1">
      <c r="A365" s="36"/>
      <c r="B365" s="37"/>
      <c r="C365" s="210" t="s">
        <v>727</v>
      </c>
      <c r="D365" s="210" t="s">
        <v>79</v>
      </c>
      <c r="E365" s="211" t="s">
        <v>728</v>
      </c>
      <c r="F365" s="212" t="s">
        <v>729</v>
      </c>
      <c r="G365" s="213" t="s">
        <v>190</v>
      </c>
      <c r="H365" s="214">
        <v>4.2000000000000002</v>
      </c>
      <c r="I365" s="215"/>
      <c r="J365" s="216">
        <f>ROUND(I365*H365,2)</f>
        <v>0</v>
      </c>
      <c r="K365" s="212" t="s">
        <v>179</v>
      </c>
      <c r="L365" s="42"/>
      <c r="M365" s="217" t="s">
        <v>19</v>
      </c>
      <c r="N365" s="218" t="s">
        <v>46</v>
      </c>
      <c r="O365" s="82"/>
      <c r="P365" s="219">
        <f>O365*H365</f>
        <v>0</v>
      </c>
      <c r="Q365" s="219">
        <v>0.025499999999999998</v>
      </c>
      <c r="R365" s="219">
        <f>Q365*H365</f>
        <v>0.1071</v>
      </c>
      <c r="S365" s="219">
        <v>0</v>
      </c>
      <c r="T365" s="22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21" t="s">
        <v>272</v>
      </c>
      <c r="AT365" s="221" t="s">
        <v>79</v>
      </c>
      <c r="AU365" s="221" t="s">
        <v>84</v>
      </c>
      <c r="AY365" s="15" t="s">
        <v>173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5" t="s">
        <v>82</v>
      </c>
      <c r="BK365" s="222">
        <f>ROUND(I365*H365,2)</f>
        <v>0</v>
      </c>
      <c r="BL365" s="15" t="s">
        <v>272</v>
      </c>
      <c r="BM365" s="221" t="s">
        <v>730</v>
      </c>
    </row>
    <row r="366" s="2" customFormat="1">
      <c r="A366" s="36"/>
      <c r="B366" s="37"/>
      <c r="C366" s="38"/>
      <c r="D366" s="223" t="s">
        <v>181</v>
      </c>
      <c r="E366" s="38"/>
      <c r="F366" s="224" t="s">
        <v>731</v>
      </c>
      <c r="G366" s="38"/>
      <c r="H366" s="38"/>
      <c r="I366" s="225"/>
      <c r="J366" s="38"/>
      <c r="K366" s="38"/>
      <c r="L366" s="42"/>
      <c r="M366" s="226"/>
      <c r="N366" s="227"/>
      <c r="O366" s="82"/>
      <c r="P366" s="82"/>
      <c r="Q366" s="82"/>
      <c r="R366" s="82"/>
      <c r="S366" s="82"/>
      <c r="T366" s="83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5" t="s">
        <v>181</v>
      </c>
      <c r="AU366" s="15" t="s">
        <v>84</v>
      </c>
    </row>
    <row r="367" s="2" customFormat="1" ht="37.8" customHeight="1">
      <c r="A367" s="36"/>
      <c r="B367" s="37"/>
      <c r="C367" s="210" t="s">
        <v>732</v>
      </c>
      <c r="D367" s="210" t="s">
        <v>79</v>
      </c>
      <c r="E367" s="211" t="s">
        <v>733</v>
      </c>
      <c r="F367" s="212" t="s">
        <v>734</v>
      </c>
      <c r="G367" s="213" t="s">
        <v>232</v>
      </c>
      <c r="H367" s="214">
        <v>8.1999999999999993</v>
      </c>
      <c r="I367" s="215"/>
      <c r="J367" s="216">
        <f>ROUND(I367*H367,2)</f>
        <v>0</v>
      </c>
      <c r="K367" s="212" t="s">
        <v>179</v>
      </c>
      <c r="L367" s="42"/>
      <c r="M367" s="217" t="s">
        <v>19</v>
      </c>
      <c r="N367" s="218" t="s">
        <v>46</v>
      </c>
      <c r="O367" s="82"/>
      <c r="P367" s="219">
        <f>O367*H367</f>
        <v>0</v>
      </c>
      <c r="Q367" s="219">
        <v>0.00042999999999999999</v>
      </c>
      <c r="R367" s="219">
        <f>Q367*H367</f>
        <v>0.0035259999999999996</v>
      </c>
      <c r="S367" s="219">
        <v>0</v>
      </c>
      <c r="T367" s="22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21" t="s">
        <v>272</v>
      </c>
      <c r="AT367" s="221" t="s">
        <v>79</v>
      </c>
      <c r="AU367" s="221" t="s">
        <v>84</v>
      </c>
      <c r="AY367" s="15" t="s">
        <v>173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5" t="s">
        <v>82</v>
      </c>
      <c r="BK367" s="222">
        <f>ROUND(I367*H367,2)</f>
        <v>0</v>
      </c>
      <c r="BL367" s="15" t="s">
        <v>272</v>
      </c>
      <c r="BM367" s="221" t="s">
        <v>735</v>
      </c>
    </row>
    <row r="368" s="2" customFormat="1">
      <c r="A368" s="36"/>
      <c r="B368" s="37"/>
      <c r="C368" s="38"/>
      <c r="D368" s="223" t="s">
        <v>181</v>
      </c>
      <c r="E368" s="38"/>
      <c r="F368" s="224" t="s">
        <v>736</v>
      </c>
      <c r="G368" s="38"/>
      <c r="H368" s="38"/>
      <c r="I368" s="225"/>
      <c r="J368" s="38"/>
      <c r="K368" s="38"/>
      <c r="L368" s="42"/>
      <c r="M368" s="226"/>
      <c r="N368" s="227"/>
      <c r="O368" s="82"/>
      <c r="P368" s="82"/>
      <c r="Q368" s="82"/>
      <c r="R368" s="82"/>
      <c r="S368" s="82"/>
      <c r="T368" s="83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5" t="s">
        <v>181</v>
      </c>
      <c r="AU368" s="15" t="s">
        <v>84</v>
      </c>
    </row>
    <row r="369" s="13" customFormat="1">
      <c r="A369" s="13"/>
      <c r="B369" s="228"/>
      <c r="C369" s="229"/>
      <c r="D369" s="230" t="s">
        <v>183</v>
      </c>
      <c r="E369" s="231" t="s">
        <v>19</v>
      </c>
      <c r="F369" s="232" t="s">
        <v>737</v>
      </c>
      <c r="G369" s="229"/>
      <c r="H369" s="233">
        <v>8.1999999999999993</v>
      </c>
      <c r="I369" s="234"/>
      <c r="J369" s="229"/>
      <c r="K369" s="229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183</v>
      </c>
      <c r="AU369" s="239" t="s">
        <v>84</v>
      </c>
      <c r="AV369" s="13" t="s">
        <v>84</v>
      </c>
      <c r="AW369" s="13" t="s">
        <v>36</v>
      </c>
      <c r="AX369" s="13" t="s">
        <v>82</v>
      </c>
      <c r="AY369" s="239" t="s">
        <v>173</v>
      </c>
    </row>
    <row r="370" s="2" customFormat="1" ht="24.15" customHeight="1">
      <c r="A370" s="36"/>
      <c r="B370" s="37"/>
      <c r="C370" s="240" t="s">
        <v>738</v>
      </c>
      <c r="D370" s="240" t="s">
        <v>102</v>
      </c>
      <c r="E370" s="241" t="s">
        <v>739</v>
      </c>
      <c r="F370" s="242" t="s">
        <v>740</v>
      </c>
      <c r="G370" s="243" t="s">
        <v>232</v>
      </c>
      <c r="H370" s="244">
        <v>9.0199999999999996</v>
      </c>
      <c r="I370" s="245"/>
      <c r="J370" s="246">
        <f>ROUND(I370*H370,2)</f>
        <v>0</v>
      </c>
      <c r="K370" s="242" t="s">
        <v>179</v>
      </c>
      <c r="L370" s="247"/>
      <c r="M370" s="248" t="s">
        <v>19</v>
      </c>
      <c r="N370" s="249" t="s">
        <v>46</v>
      </c>
      <c r="O370" s="82"/>
      <c r="P370" s="219">
        <f>O370*H370</f>
        <v>0</v>
      </c>
      <c r="Q370" s="219">
        <v>0.00198</v>
      </c>
      <c r="R370" s="219">
        <f>Q370*H370</f>
        <v>0.0178596</v>
      </c>
      <c r="S370" s="219">
        <v>0</v>
      </c>
      <c r="T370" s="220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21" t="s">
        <v>363</v>
      </c>
      <c r="AT370" s="221" t="s">
        <v>102</v>
      </c>
      <c r="AU370" s="221" t="s">
        <v>84</v>
      </c>
      <c r="AY370" s="15" t="s">
        <v>173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5" t="s">
        <v>82</v>
      </c>
      <c r="BK370" s="222">
        <f>ROUND(I370*H370,2)</f>
        <v>0</v>
      </c>
      <c r="BL370" s="15" t="s">
        <v>272</v>
      </c>
      <c r="BM370" s="221" t="s">
        <v>741</v>
      </c>
    </row>
    <row r="371" s="13" customFormat="1">
      <c r="A371" s="13"/>
      <c r="B371" s="228"/>
      <c r="C371" s="229"/>
      <c r="D371" s="230" t="s">
        <v>183</v>
      </c>
      <c r="E371" s="229"/>
      <c r="F371" s="232" t="s">
        <v>742</v>
      </c>
      <c r="G371" s="229"/>
      <c r="H371" s="233">
        <v>9.0199999999999996</v>
      </c>
      <c r="I371" s="234"/>
      <c r="J371" s="229"/>
      <c r="K371" s="229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183</v>
      </c>
      <c r="AU371" s="239" t="s">
        <v>84</v>
      </c>
      <c r="AV371" s="13" t="s">
        <v>84</v>
      </c>
      <c r="AW371" s="13" t="s">
        <v>4</v>
      </c>
      <c r="AX371" s="13" t="s">
        <v>82</v>
      </c>
      <c r="AY371" s="239" t="s">
        <v>173</v>
      </c>
    </row>
    <row r="372" s="2" customFormat="1" ht="24.15" customHeight="1">
      <c r="A372" s="36"/>
      <c r="B372" s="37"/>
      <c r="C372" s="210" t="s">
        <v>743</v>
      </c>
      <c r="D372" s="210" t="s">
        <v>79</v>
      </c>
      <c r="E372" s="211" t="s">
        <v>744</v>
      </c>
      <c r="F372" s="212" t="s">
        <v>745</v>
      </c>
      <c r="G372" s="213" t="s">
        <v>190</v>
      </c>
      <c r="H372" s="214">
        <v>4.2000000000000002</v>
      </c>
      <c r="I372" s="215"/>
      <c r="J372" s="216">
        <f>ROUND(I372*H372,2)</f>
        <v>0</v>
      </c>
      <c r="K372" s="212" t="s">
        <v>179</v>
      </c>
      <c r="L372" s="42"/>
      <c r="M372" s="217" t="s">
        <v>19</v>
      </c>
      <c r="N372" s="218" t="s">
        <v>46</v>
      </c>
      <c r="O372" s="82"/>
      <c r="P372" s="219">
        <f>O372*H372</f>
        <v>0</v>
      </c>
      <c r="Q372" s="219">
        <v>0</v>
      </c>
      <c r="R372" s="219">
        <f>Q372*H372</f>
        <v>0</v>
      </c>
      <c r="S372" s="219">
        <v>0.083169999999999994</v>
      </c>
      <c r="T372" s="220">
        <f>S372*H372</f>
        <v>0.34931400000000001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21" t="s">
        <v>272</v>
      </c>
      <c r="AT372" s="221" t="s">
        <v>79</v>
      </c>
      <c r="AU372" s="221" t="s">
        <v>84</v>
      </c>
      <c r="AY372" s="15" t="s">
        <v>173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5" t="s">
        <v>82</v>
      </c>
      <c r="BK372" s="222">
        <f>ROUND(I372*H372,2)</f>
        <v>0</v>
      </c>
      <c r="BL372" s="15" t="s">
        <v>272</v>
      </c>
      <c r="BM372" s="221" t="s">
        <v>746</v>
      </c>
    </row>
    <row r="373" s="2" customFormat="1">
      <c r="A373" s="36"/>
      <c r="B373" s="37"/>
      <c r="C373" s="38"/>
      <c r="D373" s="223" t="s">
        <v>181</v>
      </c>
      <c r="E373" s="38"/>
      <c r="F373" s="224" t="s">
        <v>747</v>
      </c>
      <c r="G373" s="38"/>
      <c r="H373" s="38"/>
      <c r="I373" s="225"/>
      <c r="J373" s="38"/>
      <c r="K373" s="38"/>
      <c r="L373" s="42"/>
      <c r="M373" s="226"/>
      <c r="N373" s="227"/>
      <c r="O373" s="82"/>
      <c r="P373" s="82"/>
      <c r="Q373" s="82"/>
      <c r="R373" s="82"/>
      <c r="S373" s="82"/>
      <c r="T373" s="83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181</v>
      </c>
      <c r="AU373" s="15" t="s">
        <v>84</v>
      </c>
    </row>
    <row r="374" s="13" customFormat="1">
      <c r="A374" s="13"/>
      <c r="B374" s="228"/>
      <c r="C374" s="229"/>
      <c r="D374" s="230" t="s">
        <v>183</v>
      </c>
      <c r="E374" s="231" t="s">
        <v>19</v>
      </c>
      <c r="F374" s="232" t="s">
        <v>748</v>
      </c>
      <c r="G374" s="229"/>
      <c r="H374" s="233">
        <v>4.2000000000000002</v>
      </c>
      <c r="I374" s="234"/>
      <c r="J374" s="229"/>
      <c r="K374" s="229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183</v>
      </c>
      <c r="AU374" s="239" t="s">
        <v>84</v>
      </c>
      <c r="AV374" s="13" t="s">
        <v>84</v>
      </c>
      <c r="AW374" s="13" t="s">
        <v>36</v>
      </c>
      <c r="AX374" s="13" t="s">
        <v>82</v>
      </c>
      <c r="AY374" s="239" t="s">
        <v>173</v>
      </c>
    </row>
    <row r="375" s="2" customFormat="1" ht="44.25" customHeight="1">
      <c r="A375" s="36"/>
      <c r="B375" s="37"/>
      <c r="C375" s="210" t="s">
        <v>749</v>
      </c>
      <c r="D375" s="210" t="s">
        <v>79</v>
      </c>
      <c r="E375" s="211" t="s">
        <v>750</v>
      </c>
      <c r="F375" s="212" t="s">
        <v>751</v>
      </c>
      <c r="G375" s="213" t="s">
        <v>190</v>
      </c>
      <c r="H375" s="214">
        <v>4.2000000000000002</v>
      </c>
      <c r="I375" s="215"/>
      <c r="J375" s="216">
        <f>ROUND(I375*H375,2)</f>
        <v>0</v>
      </c>
      <c r="K375" s="212" t="s">
        <v>179</v>
      </c>
      <c r="L375" s="42"/>
      <c r="M375" s="217" t="s">
        <v>19</v>
      </c>
      <c r="N375" s="218" t="s">
        <v>46</v>
      </c>
      <c r="O375" s="82"/>
      <c r="P375" s="219">
        <f>O375*H375</f>
        <v>0</v>
      </c>
      <c r="Q375" s="219">
        <v>0.0090299999999999998</v>
      </c>
      <c r="R375" s="219">
        <f>Q375*H375</f>
        <v>0.037926000000000001</v>
      </c>
      <c r="S375" s="219">
        <v>0</v>
      </c>
      <c r="T375" s="22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21" t="s">
        <v>272</v>
      </c>
      <c r="AT375" s="221" t="s">
        <v>79</v>
      </c>
      <c r="AU375" s="221" t="s">
        <v>84</v>
      </c>
      <c r="AY375" s="15" t="s">
        <v>173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5" t="s">
        <v>82</v>
      </c>
      <c r="BK375" s="222">
        <f>ROUND(I375*H375,2)</f>
        <v>0</v>
      </c>
      <c r="BL375" s="15" t="s">
        <v>272</v>
      </c>
      <c r="BM375" s="221" t="s">
        <v>752</v>
      </c>
    </row>
    <row r="376" s="2" customFormat="1">
      <c r="A376" s="36"/>
      <c r="B376" s="37"/>
      <c r="C376" s="38"/>
      <c r="D376" s="223" t="s">
        <v>181</v>
      </c>
      <c r="E376" s="38"/>
      <c r="F376" s="224" t="s">
        <v>753</v>
      </c>
      <c r="G376" s="38"/>
      <c r="H376" s="38"/>
      <c r="I376" s="225"/>
      <c r="J376" s="38"/>
      <c r="K376" s="38"/>
      <c r="L376" s="42"/>
      <c r="M376" s="226"/>
      <c r="N376" s="227"/>
      <c r="O376" s="82"/>
      <c r="P376" s="82"/>
      <c r="Q376" s="82"/>
      <c r="R376" s="82"/>
      <c r="S376" s="82"/>
      <c r="T376" s="83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5" t="s">
        <v>181</v>
      </c>
      <c r="AU376" s="15" t="s">
        <v>84</v>
      </c>
    </row>
    <row r="377" s="2" customFormat="1" ht="33" customHeight="1">
      <c r="A377" s="36"/>
      <c r="B377" s="37"/>
      <c r="C377" s="240" t="s">
        <v>754</v>
      </c>
      <c r="D377" s="240" t="s">
        <v>102</v>
      </c>
      <c r="E377" s="241" t="s">
        <v>755</v>
      </c>
      <c r="F377" s="242" t="s">
        <v>756</v>
      </c>
      <c r="G377" s="243" t="s">
        <v>190</v>
      </c>
      <c r="H377" s="244">
        <v>4.6200000000000001</v>
      </c>
      <c r="I377" s="245"/>
      <c r="J377" s="246">
        <f>ROUND(I377*H377,2)</f>
        <v>0</v>
      </c>
      <c r="K377" s="242" t="s">
        <v>179</v>
      </c>
      <c r="L377" s="247"/>
      <c r="M377" s="248" t="s">
        <v>19</v>
      </c>
      <c r="N377" s="249" t="s">
        <v>46</v>
      </c>
      <c r="O377" s="82"/>
      <c r="P377" s="219">
        <f>O377*H377</f>
        <v>0</v>
      </c>
      <c r="Q377" s="219">
        <v>0.021999999999999999</v>
      </c>
      <c r="R377" s="219">
        <f>Q377*H377</f>
        <v>0.10163999999999999</v>
      </c>
      <c r="S377" s="219">
        <v>0</v>
      </c>
      <c r="T377" s="22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21" t="s">
        <v>363</v>
      </c>
      <c r="AT377" s="221" t="s">
        <v>102</v>
      </c>
      <c r="AU377" s="221" t="s">
        <v>84</v>
      </c>
      <c r="AY377" s="15" t="s">
        <v>173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5" t="s">
        <v>82</v>
      </c>
      <c r="BK377" s="222">
        <f>ROUND(I377*H377,2)</f>
        <v>0</v>
      </c>
      <c r="BL377" s="15" t="s">
        <v>272</v>
      </c>
      <c r="BM377" s="221" t="s">
        <v>757</v>
      </c>
    </row>
    <row r="378" s="13" customFormat="1">
      <c r="A378" s="13"/>
      <c r="B378" s="228"/>
      <c r="C378" s="229"/>
      <c r="D378" s="230" t="s">
        <v>183</v>
      </c>
      <c r="E378" s="229"/>
      <c r="F378" s="232" t="s">
        <v>758</v>
      </c>
      <c r="G378" s="229"/>
      <c r="H378" s="233">
        <v>4.6200000000000001</v>
      </c>
      <c r="I378" s="234"/>
      <c r="J378" s="229"/>
      <c r="K378" s="229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183</v>
      </c>
      <c r="AU378" s="239" t="s">
        <v>84</v>
      </c>
      <c r="AV378" s="13" t="s">
        <v>84</v>
      </c>
      <c r="AW378" s="13" t="s">
        <v>4</v>
      </c>
      <c r="AX378" s="13" t="s">
        <v>82</v>
      </c>
      <c r="AY378" s="239" t="s">
        <v>173</v>
      </c>
    </row>
    <row r="379" s="2" customFormat="1" ht="55.5" customHeight="1">
      <c r="A379" s="36"/>
      <c r="B379" s="37"/>
      <c r="C379" s="210" t="s">
        <v>759</v>
      </c>
      <c r="D379" s="210" t="s">
        <v>79</v>
      </c>
      <c r="E379" s="211" t="s">
        <v>760</v>
      </c>
      <c r="F379" s="212" t="s">
        <v>761</v>
      </c>
      <c r="G379" s="213" t="s">
        <v>248</v>
      </c>
      <c r="H379" s="214">
        <v>0.26900000000000002</v>
      </c>
      <c r="I379" s="215"/>
      <c r="J379" s="216">
        <f>ROUND(I379*H379,2)</f>
        <v>0</v>
      </c>
      <c r="K379" s="212" t="s">
        <v>179</v>
      </c>
      <c r="L379" s="42"/>
      <c r="M379" s="217" t="s">
        <v>19</v>
      </c>
      <c r="N379" s="218" t="s">
        <v>46</v>
      </c>
      <c r="O379" s="82"/>
      <c r="P379" s="219">
        <f>O379*H379</f>
        <v>0</v>
      </c>
      <c r="Q379" s="219">
        <v>0</v>
      </c>
      <c r="R379" s="219">
        <f>Q379*H379</f>
        <v>0</v>
      </c>
      <c r="S379" s="219">
        <v>0</v>
      </c>
      <c r="T379" s="220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21" t="s">
        <v>272</v>
      </c>
      <c r="AT379" s="221" t="s">
        <v>79</v>
      </c>
      <c r="AU379" s="221" t="s">
        <v>84</v>
      </c>
      <c r="AY379" s="15" t="s">
        <v>173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5" t="s">
        <v>82</v>
      </c>
      <c r="BK379" s="222">
        <f>ROUND(I379*H379,2)</f>
        <v>0</v>
      </c>
      <c r="BL379" s="15" t="s">
        <v>272</v>
      </c>
      <c r="BM379" s="221" t="s">
        <v>762</v>
      </c>
    </row>
    <row r="380" s="2" customFormat="1">
      <c r="A380" s="36"/>
      <c r="B380" s="37"/>
      <c r="C380" s="38"/>
      <c r="D380" s="223" t="s">
        <v>181</v>
      </c>
      <c r="E380" s="38"/>
      <c r="F380" s="224" t="s">
        <v>763</v>
      </c>
      <c r="G380" s="38"/>
      <c r="H380" s="38"/>
      <c r="I380" s="225"/>
      <c r="J380" s="38"/>
      <c r="K380" s="38"/>
      <c r="L380" s="42"/>
      <c r="M380" s="226"/>
      <c r="N380" s="227"/>
      <c r="O380" s="82"/>
      <c r="P380" s="82"/>
      <c r="Q380" s="82"/>
      <c r="R380" s="82"/>
      <c r="S380" s="82"/>
      <c r="T380" s="83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5" t="s">
        <v>181</v>
      </c>
      <c r="AU380" s="15" t="s">
        <v>84</v>
      </c>
    </row>
    <row r="381" s="12" customFormat="1" ht="22.8" customHeight="1">
      <c r="A381" s="12"/>
      <c r="B381" s="194"/>
      <c r="C381" s="195"/>
      <c r="D381" s="196" t="s">
        <v>74</v>
      </c>
      <c r="E381" s="208" t="s">
        <v>764</v>
      </c>
      <c r="F381" s="208" t="s">
        <v>765</v>
      </c>
      <c r="G381" s="195"/>
      <c r="H381" s="195"/>
      <c r="I381" s="198"/>
      <c r="J381" s="209">
        <f>BK381</f>
        <v>0</v>
      </c>
      <c r="K381" s="195"/>
      <c r="L381" s="200"/>
      <c r="M381" s="201"/>
      <c r="N381" s="202"/>
      <c r="O381" s="202"/>
      <c r="P381" s="203">
        <f>SUM(P382:P412)</f>
        <v>0</v>
      </c>
      <c r="Q381" s="202"/>
      <c r="R381" s="203">
        <f>SUM(R382:R412)</f>
        <v>4.1433335199999997</v>
      </c>
      <c r="S381" s="202"/>
      <c r="T381" s="204">
        <f>SUM(T382:T412)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5" t="s">
        <v>84</v>
      </c>
      <c r="AT381" s="206" t="s">
        <v>74</v>
      </c>
      <c r="AU381" s="206" t="s">
        <v>82</v>
      </c>
      <c r="AY381" s="205" t="s">
        <v>173</v>
      </c>
      <c r="BK381" s="207">
        <f>SUM(BK382:BK412)</f>
        <v>0</v>
      </c>
    </row>
    <row r="382" s="2" customFormat="1" ht="37.8" customHeight="1">
      <c r="A382" s="36"/>
      <c r="B382" s="37"/>
      <c r="C382" s="210" t="s">
        <v>766</v>
      </c>
      <c r="D382" s="210" t="s">
        <v>79</v>
      </c>
      <c r="E382" s="211" t="s">
        <v>767</v>
      </c>
      <c r="F382" s="212" t="s">
        <v>768</v>
      </c>
      <c r="G382" s="213" t="s">
        <v>190</v>
      </c>
      <c r="H382" s="214">
        <v>139.816</v>
      </c>
      <c r="I382" s="215"/>
      <c r="J382" s="216">
        <f>ROUND(I382*H382,2)</f>
        <v>0</v>
      </c>
      <c r="K382" s="212" t="s">
        <v>19</v>
      </c>
      <c r="L382" s="42"/>
      <c r="M382" s="217" t="s">
        <v>19</v>
      </c>
      <c r="N382" s="218" t="s">
        <v>46</v>
      </c>
      <c r="O382" s="82"/>
      <c r="P382" s="219">
        <f>O382*H382</f>
        <v>0</v>
      </c>
      <c r="Q382" s="219">
        <v>0.025499999999999998</v>
      </c>
      <c r="R382" s="219">
        <f>Q382*H382</f>
        <v>3.5653079999999999</v>
      </c>
      <c r="S382" s="219">
        <v>0</v>
      </c>
      <c r="T382" s="22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21" t="s">
        <v>272</v>
      </c>
      <c r="AT382" s="221" t="s">
        <v>79</v>
      </c>
      <c r="AU382" s="221" t="s">
        <v>84</v>
      </c>
      <c r="AY382" s="15" t="s">
        <v>173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5" t="s">
        <v>82</v>
      </c>
      <c r="BK382" s="222">
        <f>ROUND(I382*H382,2)</f>
        <v>0</v>
      </c>
      <c r="BL382" s="15" t="s">
        <v>272</v>
      </c>
      <c r="BM382" s="221" t="s">
        <v>769</v>
      </c>
    </row>
    <row r="383" s="13" customFormat="1">
      <c r="A383" s="13"/>
      <c r="B383" s="228"/>
      <c r="C383" s="229"/>
      <c r="D383" s="230" t="s">
        <v>183</v>
      </c>
      <c r="E383" s="231" t="s">
        <v>19</v>
      </c>
      <c r="F383" s="232" t="s">
        <v>770</v>
      </c>
      <c r="G383" s="229"/>
      <c r="H383" s="233">
        <v>124.87000000000001</v>
      </c>
      <c r="I383" s="234"/>
      <c r="J383" s="229"/>
      <c r="K383" s="229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183</v>
      </c>
      <c r="AU383" s="239" t="s">
        <v>84</v>
      </c>
      <c r="AV383" s="13" t="s">
        <v>84</v>
      </c>
      <c r="AW383" s="13" t="s">
        <v>36</v>
      </c>
      <c r="AX383" s="13" t="s">
        <v>75</v>
      </c>
      <c r="AY383" s="239" t="s">
        <v>173</v>
      </c>
    </row>
    <row r="384" s="13" customFormat="1">
      <c r="A384" s="13"/>
      <c r="B384" s="228"/>
      <c r="C384" s="229"/>
      <c r="D384" s="230" t="s">
        <v>183</v>
      </c>
      <c r="E384" s="231" t="s">
        <v>19</v>
      </c>
      <c r="F384" s="232" t="s">
        <v>771</v>
      </c>
      <c r="G384" s="229"/>
      <c r="H384" s="233">
        <v>14.946</v>
      </c>
      <c r="I384" s="234"/>
      <c r="J384" s="229"/>
      <c r="K384" s="229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183</v>
      </c>
      <c r="AU384" s="239" t="s">
        <v>84</v>
      </c>
      <c r="AV384" s="13" t="s">
        <v>84</v>
      </c>
      <c r="AW384" s="13" t="s">
        <v>36</v>
      </c>
      <c r="AX384" s="13" t="s">
        <v>75</v>
      </c>
      <c r="AY384" s="239" t="s">
        <v>173</v>
      </c>
    </row>
    <row r="385" s="2" customFormat="1" ht="24.15" customHeight="1">
      <c r="A385" s="36"/>
      <c r="B385" s="37"/>
      <c r="C385" s="210" t="s">
        <v>772</v>
      </c>
      <c r="D385" s="210" t="s">
        <v>79</v>
      </c>
      <c r="E385" s="211" t="s">
        <v>773</v>
      </c>
      <c r="F385" s="212" t="s">
        <v>774</v>
      </c>
      <c r="G385" s="213" t="s">
        <v>190</v>
      </c>
      <c r="H385" s="214">
        <v>139.816</v>
      </c>
      <c r="I385" s="215"/>
      <c r="J385" s="216">
        <f>ROUND(I385*H385,2)</f>
        <v>0</v>
      </c>
      <c r="K385" s="212" t="s">
        <v>179</v>
      </c>
      <c r="L385" s="42"/>
      <c r="M385" s="217" t="s">
        <v>19</v>
      </c>
      <c r="N385" s="218" t="s">
        <v>46</v>
      </c>
      <c r="O385" s="82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21" t="s">
        <v>272</v>
      </c>
      <c r="AT385" s="221" t="s">
        <v>79</v>
      </c>
      <c r="AU385" s="221" t="s">
        <v>84</v>
      </c>
      <c r="AY385" s="15" t="s">
        <v>173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5" t="s">
        <v>82</v>
      </c>
      <c r="BK385" s="222">
        <f>ROUND(I385*H385,2)</f>
        <v>0</v>
      </c>
      <c r="BL385" s="15" t="s">
        <v>272</v>
      </c>
      <c r="BM385" s="221" t="s">
        <v>775</v>
      </c>
    </row>
    <row r="386" s="2" customFormat="1">
      <c r="A386" s="36"/>
      <c r="B386" s="37"/>
      <c r="C386" s="38"/>
      <c r="D386" s="223" t="s">
        <v>181</v>
      </c>
      <c r="E386" s="38"/>
      <c r="F386" s="224" t="s">
        <v>776</v>
      </c>
      <c r="G386" s="38"/>
      <c r="H386" s="38"/>
      <c r="I386" s="225"/>
      <c r="J386" s="38"/>
      <c r="K386" s="38"/>
      <c r="L386" s="42"/>
      <c r="M386" s="226"/>
      <c r="N386" s="227"/>
      <c r="O386" s="82"/>
      <c r="P386" s="82"/>
      <c r="Q386" s="82"/>
      <c r="R386" s="82"/>
      <c r="S386" s="82"/>
      <c r="T386" s="83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5" t="s">
        <v>181</v>
      </c>
      <c r="AU386" s="15" t="s">
        <v>84</v>
      </c>
    </row>
    <row r="387" s="13" customFormat="1">
      <c r="A387" s="13"/>
      <c r="B387" s="228"/>
      <c r="C387" s="229"/>
      <c r="D387" s="230" t="s">
        <v>183</v>
      </c>
      <c r="E387" s="231" t="s">
        <v>19</v>
      </c>
      <c r="F387" s="232" t="s">
        <v>770</v>
      </c>
      <c r="G387" s="229"/>
      <c r="H387" s="233">
        <v>124.87000000000001</v>
      </c>
      <c r="I387" s="234"/>
      <c r="J387" s="229"/>
      <c r="K387" s="229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183</v>
      </c>
      <c r="AU387" s="239" t="s">
        <v>84</v>
      </c>
      <c r="AV387" s="13" t="s">
        <v>84</v>
      </c>
      <c r="AW387" s="13" t="s">
        <v>36</v>
      </c>
      <c r="AX387" s="13" t="s">
        <v>75</v>
      </c>
      <c r="AY387" s="239" t="s">
        <v>173</v>
      </c>
    </row>
    <row r="388" s="13" customFormat="1">
      <c r="A388" s="13"/>
      <c r="B388" s="228"/>
      <c r="C388" s="229"/>
      <c r="D388" s="230" t="s">
        <v>183</v>
      </c>
      <c r="E388" s="231" t="s">
        <v>19</v>
      </c>
      <c r="F388" s="232" t="s">
        <v>771</v>
      </c>
      <c r="G388" s="229"/>
      <c r="H388" s="233">
        <v>14.946</v>
      </c>
      <c r="I388" s="234"/>
      <c r="J388" s="229"/>
      <c r="K388" s="229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183</v>
      </c>
      <c r="AU388" s="239" t="s">
        <v>84</v>
      </c>
      <c r="AV388" s="13" t="s">
        <v>84</v>
      </c>
      <c r="AW388" s="13" t="s">
        <v>36</v>
      </c>
      <c r="AX388" s="13" t="s">
        <v>75</v>
      </c>
      <c r="AY388" s="239" t="s">
        <v>173</v>
      </c>
    </row>
    <row r="389" s="2" customFormat="1" ht="24.15" customHeight="1">
      <c r="A389" s="36"/>
      <c r="B389" s="37"/>
      <c r="C389" s="210" t="s">
        <v>777</v>
      </c>
      <c r="D389" s="210" t="s">
        <v>79</v>
      </c>
      <c r="E389" s="211" t="s">
        <v>778</v>
      </c>
      <c r="F389" s="212" t="s">
        <v>779</v>
      </c>
      <c r="G389" s="213" t="s">
        <v>190</v>
      </c>
      <c r="H389" s="214">
        <v>139.816</v>
      </c>
      <c r="I389" s="215"/>
      <c r="J389" s="216">
        <f>ROUND(I389*H389,2)</f>
        <v>0</v>
      </c>
      <c r="K389" s="212" t="s">
        <v>179</v>
      </c>
      <c r="L389" s="42"/>
      <c r="M389" s="217" t="s">
        <v>19</v>
      </c>
      <c r="N389" s="218" t="s">
        <v>46</v>
      </c>
      <c r="O389" s="82"/>
      <c r="P389" s="219">
        <f>O389*H389</f>
        <v>0</v>
      </c>
      <c r="Q389" s="219">
        <v>3.0000000000000001E-05</v>
      </c>
      <c r="R389" s="219">
        <f>Q389*H389</f>
        <v>0.0041944800000000004</v>
      </c>
      <c r="S389" s="219">
        <v>0</v>
      </c>
      <c r="T389" s="22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21" t="s">
        <v>272</v>
      </c>
      <c r="AT389" s="221" t="s">
        <v>79</v>
      </c>
      <c r="AU389" s="221" t="s">
        <v>84</v>
      </c>
      <c r="AY389" s="15" t="s">
        <v>173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5" t="s">
        <v>82</v>
      </c>
      <c r="BK389" s="222">
        <f>ROUND(I389*H389,2)</f>
        <v>0</v>
      </c>
      <c r="BL389" s="15" t="s">
        <v>272</v>
      </c>
      <c r="BM389" s="221" t="s">
        <v>780</v>
      </c>
    </row>
    <row r="390" s="2" customFormat="1">
      <c r="A390" s="36"/>
      <c r="B390" s="37"/>
      <c r="C390" s="38"/>
      <c r="D390" s="223" t="s">
        <v>181</v>
      </c>
      <c r="E390" s="38"/>
      <c r="F390" s="224" t="s">
        <v>781</v>
      </c>
      <c r="G390" s="38"/>
      <c r="H390" s="38"/>
      <c r="I390" s="225"/>
      <c r="J390" s="38"/>
      <c r="K390" s="38"/>
      <c r="L390" s="42"/>
      <c r="M390" s="226"/>
      <c r="N390" s="227"/>
      <c r="O390" s="82"/>
      <c r="P390" s="82"/>
      <c r="Q390" s="82"/>
      <c r="R390" s="82"/>
      <c r="S390" s="82"/>
      <c r="T390" s="83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5" t="s">
        <v>181</v>
      </c>
      <c r="AU390" s="15" t="s">
        <v>84</v>
      </c>
    </row>
    <row r="391" s="2" customFormat="1" ht="24.15" customHeight="1">
      <c r="A391" s="36"/>
      <c r="B391" s="37"/>
      <c r="C391" s="210" t="s">
        <v>782</v>
      </c>
      <c r="D391" s="210" t="s">
        <v>79</v>
      </c>
      <c r="E391" s="211" t="s">
        <v>783</v>
      </c>
      <c r="F391" s="212" t="s">
        <v>784</v>
      </c>
      <c r="G391" s="213" t="s">
        <v>190</v>
      </c>
      <c r="H391" s="214">
        <v>139.816</v>
      </c>
      <c r="I391" s="215"/>
      <c r="J391" s="216">
        <f>ROUND(I391*H391,2)</f>
        <v>0</v>
      </c>
      <c r="K391" s="212" t="s">
        <v>179</v>
      </c>
      <c r="L391" s="42"/>
      <c r="M391" s="217" t="s">
        <v>19</v>
      </c>
      <c r="N391" s="218" t="s">
        <v>46</v>
      </c>
      <c r="O391" s="82"/>
      <c r="P391" s="219">
        <f>O391*H391</f>
        <v>0</v>
      </c>
      <c r="Q391" s="219">
        <v>0.00040000000000000002</v>
      </c>
      <c r="R391" s="219">
        <f>Q391*H391</f>
        <v>0.055926400000000001</v>
      </c>
      <c r="S391" s="219">
        <v>0</v>
      </c>
      <c r="T391" s="22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21" t="s">
        <v>272</v>
      </c>
      <c r="AT391" s="221" t="s">
        <v>79</v>
      </c>
      <c r="AU391" s="221" t="s">
        <v>84</v>
      </c>
      <c r="AY391" s="15" t="s">
        <v>173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5" t="s">
        <v>82</v>
      </c>
      <c r="BK391" s="222">
        <f>ROUND(I391*H391,2)</f>
        <v>0</v>
      </c>
      <c r="BL391" s="15" t="s">
        <v>272</v>
      </c>
      <c r="BM391" s="221" t="s">
        <v>785</v>
      </c>
    </row>
    <row r="392" s="2" customFormat="1">
      <c r="A392" s="36"/>
      <c r="B392" s="37"/>
      <c r="C392" s="38"/>
      <c r="D392" s="223" t="s">
        <v>181</v>
      </c>
      <c r="E392" s="38"/>
      <c r="F392" s="224" t="s">
        <v>786</v>
      </c>
      <c r="G392" s="38"/>
      <c r="H392" s="38"/>
      <c r="I392" s="225"/>
      <c r="J392" s="38"/>
      <c r="K392" s="38"/>
      <c r="L392" s="42"/>
      <c r="M392" s="226"/>
      <c r="N392" s="227"/>
      <c r="O392" s="82"/>
      <c r="P392" s="82"/>
      <c r="Q392" s="82"/>
      <c r="R392" s="82"/>
      <c r="S392" s="82"/>
      <c r="T392" s="83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5" t="s">
        <v>181</v>
      </c>
      <c r="AU392" s="15" t="s">
        <v>84</v>
      </c>
    </row>
    <row r="393" s="13" customFormat="1">
      <c r="A393" s="13"/>
      <c r="B393" s="228"/>
      <c r="C393" s="229"/>
      <c r="D393" s="230" t="s">
        <v>183</v>
      </c>
      <c r="E393" s="231" t="s">
        <v>19</v>
      </c>
      <c r="F393" s="232" t="s">
        <v>770</v>
      </c>
      <c r="G393" s="229"/>
      <c r="H393" s="233">
        <v>124.87000000000001</v>
      </c>
      <c r="I393" s="234"/>
      <c r="J393" s="229"/>
      <c r="K393" s="229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183</v>
      </c>
      <c r="AU393" s="239" t="s">
        <v>84</v>
      </c>
      <c r="AV393" s="13" t="s">
        <v>84</v>
      </c>
      <c r="AW393" s="13" t="s">
        <v>36</v>
      </c>
      <c r="AX393" s="13" t="s">
        <v>75</v>
      </c>
      <c r="AY393" s="239" t="s">
        <v>173</v>
      </c>
    </row>
    <row r="394" s="13" customFormat="1">
      <c r="A394" s="13"/>
      <c r="B394" s="228"/>
      <c r="C394" s="229"/>
      <c r="D394" s="230" t="s">
        <v>183</v>
      </c>
      <c r="E394" s="231" t="s">
        <v>19</v>
      </c>
      <c r="F394" s="232" t="s">
        <v>771</v>
      </c>
      <c r="G394" s="229"/>
      <c r="H394" s="233">
        <v>14.946</v>
      </c>
      <c r="I394" s="234"/>
      <c r="J394" s="229"/>
      <c r="K394" s="229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183</v>
      </c>
      <c r="AU394" s="239" t="s">
        <v>84</v>
      </c>
      <c r="AV394" s="13" t="s">
        <v>84</v>
      </c>
      <c r="AW394" s="13" t="s">
        <v>36</v>
      </c>
      <c r="AX394" s="13" t="s">
        <v>75</v>
      </c>
      <c r="AY394" s="239" t="s">
        <v>173</v>
      </c>
    </row>
    <row r="395" s="2" customFormat="1" ht="37.8" customHeight="1">
      <c r="A395" s="36"/>
      <c r="B395" s="37"/>
      <c r="C395" s="240" t="s">
        <v>787</v>
      </c>
      <c r="D395" s="240" t="s">
        <v>102</v>
      </c>
      <c r="E395" s="241" t="s">
        <v>788</v>
      </c>
      <c r="F395" s="242" t="s">
        <v>789</v>
      </c>
      <c r="G395" s="243" t="s">
        <v>190</v>
      </c>
      <c r="H395" s="244">
        <v>153.798</v>
      </c>
      <c r="I395" s="245"/>
      <c r="J395" s="246">
        <f>ROUND(I395*H395,2)</f>
        <v>0</v>
      </c>
      <c r="K395" s="242" t="s">
        <v>179</v>
      </c>
      <c r="L395" s="247"/>
      <c r="M395" s="248" t="s">
        <v>19</v>
      </c>
      <c r="N395" s="249" t="s">
        <v>46</v>
      </c>
      <c r="O395" s="82"/>
      <c r="P395" s="219">
        <f>O395*H395</f>
        <v>0</v>
      </c>
      <c r="Q395" s="219">
        <v>0.0030000000000000001</v>
      </c>
      <c r="R395" s="219">
        <f>Q395*H395</f>
        <v>0.46139400000000003</v>
      </c>
      <c r="S395" s="219">
        <v>0</v>
      </c>
      <c r="T395" s="220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21" t="s">
        <v>363</v>
      </c>
      <c r="AT395" s="221" t="s">
        <v>102</v>
      </c>
      <c r="AU395" s="221" t="s">
        <v>84</v>
      </c>
      <c r="AY395" s="15" t="s">
        <v>173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5" t="s">
        <v>82</v>
      </c>
      <c r="BK395" s="222">
        <f>ROUND(I395*H395,2)</f>
        <v>0</v>
      </c>
      <c r="BL395" s="15" t="s">
        <v>272</v>
      </c>
      <c r="BM395" s="221" t="s">
        <v>790</v>
      </c>
    </row>
    <row r="396" s="13" customFormat="1">
      <c r="A396" s="13"/>
      <c r="B396" s="228"/>
      <c r="C396" s="229"/>
      <c r="D396" s="230" t="s">
        <v>183</v>
      </c>
      <c r="E396" s="229"/>
      <c r="F396" s="232" t="s">
        <v>791</v>
      </c>
      <c r="G396" s="229"/>
      <c r="H396" s="233">
        <v>153.798</v>
      </c>
      <c r="I396" s="234"/>
      <c r="J396" s="229"/>
      <c r="K396" s="229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183</v>
      </c>
      <c r="AU396" s="239" t="s">
        <v>84</v>
      </c>
      <c r="AV396" s="13" t="s">
        <v>84</v>
      </c>
      <c r="AW396" s="13" t="s">
        <v>4</v>
      </c>
      <c r="AX396" s="13" t="s">
        <v>82</v>
      </c>
      <c r="AY396" s="239" t="s">
        <v>173</v>
      </c>
    </row>
    <row r="397" s="2" customFormat="1" ht="16.5" customHeight="1">
      <c r="A397" s="36"/>
      <c r="B397" s="37"/>
      <c r="C397" s="210" t="s">
        <v>792</v>
      </c>
      <c r="D397" s="210" t="s">
        <v>79</v>
      </c>
      <c r="E397" s="211" t="s">
        <v>793</v>
      </c>
      <c r="F397" s="212" t="s">
        <v>794</v>
      </c>
      <c r="G397" s="213" t="s">
        <v>232</v>
      </c>
      <c r="H397" s="214">
        <v>94.879999999999995</v>
      </c>
      <c r="I397" s="215"/>
      <c r="J397" s="216">
        <f>ROUND(I397*H397,2)</f>
        <v>0</v>
      </c>
      <c r="K397" s="212" t="s">
        <v>179</v>
      </c>
      <c r="L397" s="42"/>
      <c r="M397" s="217" t="s">
        <v>19</v>
      </c>
      <c r="N397" s="218" t="s">
        <v>46</v>
      </c>
      <c r="O397" s="82"/>
      <c r="P397" s="219">
        <f>O397*H397</f>
        <v>0</v>
      </c>
      <c r="Q397" s="219">
        <v>1.0000000000000001E-05</v>
      </c>
      <c r="R397" s="219">
        <f>Q397*H397</f>
        <v>0.00094880000000000008</v>
      </c>
      <c r="S397" s="219">
        <v>0</v>
      </c>
      <c r="T397" s="22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21" t="s">
        <v>272</v>
      </c>
      <c r="AT397" s="221" t="s">
        <v>79</v>
      </c>
      <c r="AU397" s="221" t="s">
        <v>84</v>
      </c>
      <c r="AY397" s="15" t="s">
        <v>173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5" t="s">
        <v>82</v>
      </c>
      <c r="BK397" s="222">
        <f>ROUND(I397*H397,2)</f>
        <v>0</v>
      </c>
      <c r="BL397" s="15" t="s">
        <v>272</v>
      </c>
      <c r="BM397" s="221" t="s">
        <v>795</v>
      </c>
    </row>
    <row r="398" s="2" customFormat="1">
      <c r="A398" s="36"/>
      <c r="B398" s="37"/>
      <c r="C398" s="38"/>
      <c r="D398" s="223" t="s">
        <v>181</v>
      </c>
      <c r="E398" s="38"/>
      <c r="F398" s="224" t="s">
        <v>796</v>
      </c>
      <c r="G398" s="38"/>
      <c r="H398" s="38"/>
      <c r="I398" s="225"/>
      <c r="J398" s="38"/>
      <c r="K398" s="38"/>
      <c r="L398" s="42"/>
      <c r="M398" s="226"/>
      <c r="N398" s="227"/>
      <c r="O398" s="82"/>
      <c r="P398" s="82"/>
      <c r="Q398" s="82"/>
      <c r="R398" s="82"/>
      <c r="S398" s="82"/>
      <c r="T398" s="83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5" t="s">
        <v>181</v>
      </c>
      <c r="AU398" s="15" t="s">
        <v>84</v>
      </c>
    </row>
    <row r="399" s="13" customFormat="1">
      <c r="A399" s="13"/>
      <c r="B399" s="228"/>
      <c r="C399" s="229"/>
      <c r="D399" s="230" t="s">
        <v>183</v>
      </c>
      <c r="E399" s="231" t="s">
        <v>19</v>
      </c>
      <c r="F399" s="232" t="s">
        <v>797</v>
      </c>
      <c r="G399" s="229"/>
      <c r="H399" s="233">
        <v>79.120000000000005</v>
      </c>
      <c r="I399" s="234"/>
      <c r="J399" s="229"/>
      <c r="K399" s="229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183</v>
      </c>
      <c r="AU399" s="239" t="s">
        <v>84</v>
      </c>
      <c r="AV399" s="13" t="s">
        <v>84</v>
      </c>
      <c r="AW399" s="13" t="s">
        <v>36</v>
      </c>
      <c r="AX399" s="13" t="s">
        <v>75</v>
      </c>
      <c r="AY399" s="239" t="s">
        <v>173</v>
      </c>
    </row>
    <row r="400" s="13" customFormat="1">
      <c r="A400" s="13"/>
      <c r="B400" s="228"/>
      <c r="C400" s="229"/>
      <c r="D400" s="230" t="s">
        <v>183</v>
      </c>
      <c r="E400" s="231" t="s">
        <v>19</v>
      </c>
      <c r="F400" s="232" t="s">
        <v>798</v>
      </c>
      <c r="G400" s="229"/>
      <c r="H400" s="233">
        <v>15.76</v>
      </c>
      <c r="I400" s="234"/>
      <c r="J400" s="229"/>
      <c r="K400" s="229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183</v>
      </c>
      <c r="AU400" s="239" t="s">
        <v>84</v>
      </c>
      <c r="AV400" s="13" t="s">
        <v>84</v>
      </c>
      <c r="AW400" s="13" t="s">
        <v>36</v>
      </c>
      <c r="AX400" s="13" t="s">
        <v>75</v>
      </c>
      <c r="AY400" s="239" t="s">
        <v>173</v>
      </c>
    </row>
    <row r="401" s="2" customFormat="1" ht="16.5" customHeight="1">
      <c r="A401" s="36"/>
      <c r="B401" s="37"/>
      <c r="C401" s="240" t="s">
        <v>799</v>
      </c>
      <c r="D401" s="240" t="s">
        <v>102</v>
      </c>
      <c r="E401" s="241" t="s">
        <v>800</v>
      </c>
      <c r="F401" s="242" t="s">
        <v>801</v>
      </c>
      <c r="G401" s="243" t="s">
        <v>232</v>
      </c>
      <c r="H401" s="244">
        <v>96.778000000000006</v>
      </c>
      <c r="I401" s="245"/>
      <c r="J401" s="246">
        <f>ROUND(I401*H401,2)</f>
        <v>0</v>
      </c>
      <c r="K401" s="242" t="s">
        <v>179</v>
      </c>
      <c r="L401" s="247"/>
      <c r="M401" s="248" t="s">
        <v>19</v>
      </c>
      <c r="N401" s="249" t="s">
        <v>46</v>
      </c>
      <c r="O401" s="82"/>
      <c r="P401" s="219">
        <f>O401*H401</f>
        <v>0</v>
      </c>
      <c r="Q401" s="219">
        <v>0.00027999999999999998</v>
      </c>
      <c r="R401" s="219">
        <f>Q401*H401</f>
        <v>0.027097839999999998</v>
      </c>
      <c r="S401" s="219">
        <v>0</v>
      </c>
      <c r="T401" s="22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21" t="s">
        <v>363</v>
      </c>
      <c r="AT401" s="221" t="s">
        <v>102</v>
      </c>
      <c r="AU401" s="221" t="s">
        <v>84</v>
      </c>
      <c r="AY401" s="15" t="s">
        <v>173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5" t="s">
        <v>82</v>
      </c>
      <c r="BK401" s="222">
        <f>ROUND(I401*H401,2)</f>
        <v>0</v>
      </c>
      <c r="BL401" s="15" t="s">
        <v>272</v>
      </c>
      <c r="BM401" s="221" t="s">
        <v>802</v>
      </c>
    </row>
    <row r="402" s="13" customFormat="1">
      <c r="A402" s="13"/>
      <c r="B402" s="228"/>
      <c r="C402" s="229"/>
      <c r="D402" s="230" t="s">
        <v>183</v>
      </c>
      <c r="E402" s="229"/>
      <c r="F402" s="232" t="s">
        <v>803</v>
      </c>
      <c r="G402" s="229"/>
      <c r="H402" s="233">
        <v>96.778000000000006</v>
      </c>
      <c r="I402" s="234"/>
      <c r="J402" s="229"/>
      <c r="K402" s="229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183</v>
      </c>
      <c r="AU402" s="239" t="s">
        <v>84</v>
      </c>
      <c r="AV402" s="13" t="s">
        <v>84</v>
      </c>
      <c r="AW402" s="13" t="s">
        <v>4</v>
      </c>
      <c r="AX402" s="13" t="s">
        <v>82</v>
      </c>
      <c r="AY402" s="239" t="s">
        <v>173</v>
      </c>
    </row>
    <row r="403" s="2" customFormat="1" ht="24.15" customHeight="1">
      <c r="A403" s="36"/>
      <c r="B403" s="37"/>
      <c r="C403" s="210" t="s">
        <v>804</v>
      </c>
      <c r="D403" s="210" t="s">
        <v>79</v>
      </c>
      <c r="E403" s="211" t="s">
        <v>805</v>
      </c>
      <c r="F403" s="212" t="s">
        <v>806</v>
      </c>
      <c r="G403" s="213" t="s">
        <v>232</v>
      </c>
      <c r="H403" s="214">
        <v>94.879999999999995</v>
      </c>
      <c r="I403" s="215"/>
      <c r="J403" s="216">
        <f>ROUND(I403*H403,2)</f>
        <v>0</v>
      </c>
      <c r="K403" s="212" t="s">
        <v>179</v>
      </c>
      <c r="L403" s="42"/>
      <c r="M403" s="217" t="s">
        <v>19</v>
      </c>
      <c r="N403" s="218" t="s">
        <v>46</v>
      </c>
      <c r="O403" s="82"/>
      <c r="P403" s="219">
        <f>O403*H403</f>
        <v>0</v>
      </c>
      <c r="Q403" s="219">
        <v>0</v>
      </c>
      <c r="R403" s="219">
        <f>Q403*H403</f>
        <v>0</v>
      </c>
      <c r="S403" s="219">
        <v>0</v>
      </c>
      <c r="T403" s="22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21" t="s">
        <v>272</v>
      </c>
      <c r="AT403" s="221" t="s">
        <v>79</v>
      </c>
      <c r="AU403" s="221" t="s">
        <v>84</v>
      </c>
      <c r="AY403" s="15" t="s">
        <v>173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5" t="s">
        <v>82</v>
      </c>
      <c r="BK403" s="222">
        <f>ROUND(I403*H403,2)</f>
        <v>0</v>
      </c>
      <c r="BL403" s="15" t="s">
        <v>272</v>
      </c>
      <c r="BM403" s="221" t="s">
        <v>807</v>
      </c>
    </row>
    <row r="404" s="2" customFormat="1">
      <c r="A404" s="36"/>
      <c r="B404" s="37"/>
      <c r="C404" s="38"/>
      <c r="D404" s="223" t="s">
        <v>181</v>
      </c>
      <c r="E404" s="38"/>
      <c r="F404" s="224" t="s">
        <v>808</v>
      </c>
      <c r="G404" s="38"/>
      <c r="H404" s="38"/>
      <c r="I404" s="225"/>
      <c r="J404" s="38"/>
      <c r="K404" s="38"/>
      <c r="L404" s="42"/>
      <c r="M404" s="226"/>
      <c r="N404" s="227"/>
      <c r="O404" s="82"/>
      <c r="P404" s="82"/>
      <c r="Q404" s="82"/>
      <c r="R404" s="82"/>
      <c r="S404" s="82"/>
      <c r="T404" s="83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5" t="s">
        <v>181</v>
      </c>
      <c r="AU404" s="15" t="s">
        <v>84</v>
      </c>
    </row>
    <row r="405" s="13" customFormat="1">
      <c r="A405" s="13"/>
      <c r="B405" s="228"/>
      <c r="C405" s="229"/>
      <c r="D405" s="230" t="s">
        <v>183</v>
      </c>
      <c r="E405" s="231" t="s">
        <v>19</v>
      </c>
      <c r="F405" s="232" t="s">
        <v>797</v>
      </c>
      <c r="G405" s="229"/>
      <c r="H405" s="233">
        <v>79.120000000000005</v>
      </c>
      <c r="I405" s="234"/>
      <c r="J405" s="229"/>
      <c r="K405" s="229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183</v>
      </c>
      <c r="AU405" s="239" t="s">
        <v>84</v>
      </c>
      <c r="AV405" s="13" t="s">
        <v>84</v>
      </c>
      <c r="AW405" s="13" t="s">
        <v>36</v>
      </c>
      <c r="AX405" s="13" t="s">
        <v>75</v>
      </c>
      <c r="AY405" s="239" t="s">
        <v>173</v>
      </c>
    </row>
    <row r="406" s="13" customFormat="1">
      <c r="A406" s="13"/>
      <c r="B406" s="228"/>
      <c r="C406" s="229"/>
      <c r="D406" s="230" t="s">
        <v>183</v>
      </c>
      <c r="E406" s="231" t="s">
        <v>19</v>
      </c>
      <c r="F406" s="232" t="s">
        <v>798</v>
      </c>
      <c r="G406" s="229"/>
      <c r="H406" s="233">
        <v>15.76</v>
      </c>
      <c r="I406" s="234"/>
      <c r="J406" s="229"/>
      <c r="K406" s="229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183</v>
      </c>
      <c r="AU406" s="239" t="s">
        <v>84</v>
      </c>
      <c r="AV406" s="13" t="s">
        <v>84</v>
      </c>
      <c r="AW406" s="13" t="s">
        <v>36</v>
      </c>
      <c r="AX406" s="13" t="s">
        <v>75</v>
      </c>
      <c r="AY406" s="239" t="s">
        <v>173</v>
      </c>
    </row>
    <row r="407" s="2" customFormat="1" ht="37.8" customHeight="1">
      <c r="A407" s="36"/>
      <c r="B407" s="37"/>
      <c r="C407" s="240" t="s">
        <v>809</v>
      </c>
      <c r="D407" s="240" t="s">
        <v>102</v>
      </c>
      <c r="E407" s="241" t="s">
        <v>788</v>
      </c>
      <c r="F407" s="242" t="s">
        <v>789</v>
      </c>
      <c r="G407" s="243" t="s">
        <v>190</v>
      </c>
      <c r="H407" s="244">
        <v>9.4879999999999995</v>
      </c>
      <c r="I407" s="245"/>
      <c r="J407" s="246">
        <f>ROUND(I407*H407,2)</f>
        <v>0</v>
      </c>
      <c r="K407" s="242" t="s">
        <v>179</v>
      </c>
      <c r="L407" s="247"/>
      <c r="M407" s="248" t="s">
        <v>19</v>
      </c>
      <c r="N407" s="249" t="s">
        <v>46</v>
      </c>
      <c r="O407" s="82"/>
      <c r="P407" s="219">
        <f>O407*H407</f>
        <v>0</v>
      </c>
      <c r="Q407" s="219">
        <v>0.0030000000000000001</v>
      </c>
      <c r="R407" s="219">
        <f>Q407*H407</f>
        <v>0.028464</v>
      </c>
      <c r="S407" s="219">
        <v>0</v>
      </c>
      <c r="T407" s="220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21" t="s">
        <v>363</v>
      </c>
      <c r="AT407" s="221" t="s">
        <v>102</v>
      </c>
      <c r="AU407" s="221" t="s">
        <v>84</v>
      </c>
      <c r="AY407" s="15" t="s">
        <v>173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5" t="s">
        <v>82</v>
      </c>
      <c r="BK407" s="222">
        <f>ROUND(I407*H407,2)</f>
        <v>0</v>
      </c>
      <c r="BL407" s="15" t="s">
        <v>272</v>
      </c>
      <c r="BM407" s="221" t="s">
        <v>810</v>
      </c>
    </row>
    <row r="408" s="13" customFormat="1">
      <c r="A408" s="13"/>
      <c r="B408" s="228"/>
      <c r="C408" s="229"/>
      <c r="D408" s="230" t="s">
        <v>183</v>
      </c>
      <c r="E408" s="231" t="s">
        <v>19</v>
      </c>
      <c r="F408" s="232" t="s">
        <v>811</v>
      </c>
      <c r="G408" s="229"/>
      <c r="H408" s="233">
        <v>79.120000000000005</v>
      </c>
      <c r="I408" s="234"/>
      <c r="J408" s="229"/>
      <c r="K408" s="229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183</v>
      </c>
      <c r="AU408" s="239" t="s">
        <v>84</v>
      </c>
      <c r="AV408" s="13" t="s">
        <v>84</v>
      </c>
      <c r="AW408" s="13" t="s">
        <v>36</v>
      </c>
      <c r="AX408" s="13" t="s">
        <v>75</v>
      </c>
      <c r="AY408" s="239" t="s">
        <v>173</v>
      </c>
    </row>
    <row r="409" s="13" customFormat="1">
      <c r="A409" s="13"/>
      <c r="B409" s="228"/>
      <c r="C409" s="229"/>
      <c r="D409" s="230" t="s">
        <v>183</v>
      </c>
      <c r="E409" s="231" t="s">
        <v>19</v>
      </c>
      <c r="F409" s="232" t="s">
        <v>798</v>
      </c>
      <c r="G409" s="229"/>
      <c r="H409" s="233">
        <v>15.76</v>
      </c>
      <c r="I409" s="234"/>
      <c r="J409" s="229"/>
      <c r="K409" s="229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183</v>
      </c>
      <c r="AU409" s="239" t="s">
        <v>84</v>
      </c>
      <c r="AV409" s="13" t="s">
        <v>84</v>
      </c>
      <c r="AW409" s="13" t="s">
        <v>36</v>
      </c>
      <c r="AX409" s="13" t="s">
        <v>75</v>
      </c>
      <c r="AY409" s="239" t="s">
        <v>173</v>
      </c>
    </row>
    <row r="410" s="13" customFormat="1">
      <c r="A410" s="13"/>
      <c r="B410" s="228"/>
      <c r="C410" s="229"/>
      <c r="D410" s="230" t="s">
        <v>183</v>
      </c>
      <c r="E410" s="229"/>
      <c r="F410" s="232" t="s">
        <v>812</v>
      </c>
      <c r="G410" s="229"/>
      <c r="H410" s="233">
        <v>9.4879999999999995</v>
      </c>
      <c r="I410" s="234"/>
      <c r="J410" s="229"/>
      <c r="K410" s="229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183</v>
      </c>
      <c r="AU410" s="239" t="s">
        <v>84</v>
      </c>
      <c r="AV410" s="13" t="s">
        <v>84</v>
      </c>
      <c r="AW410" s="13" t="s">
        <v>4</v>
      </c>
      <c r="AX410" s="13" t="s">
        <v>82</v>
      </c>
      <c r="AY410" s="239" t="s">
        <v>173</v>
      </c>
    </row>
    <row r="411" s="2" customFormat="1" ht="55.5" customHeight="1">
      <c r="A411" s="36"/>
      <c r="B411" s="37"/>
      <c r="C411" s="210" t="s">
        <v>813</v>
      </c>
      <c r="D411" s="210" t="s">
        <v>79</v>
      </c>
      <c r="E411" s="211" t="s">
        <v>814</v>
      </c>
      <c r="F411" s="212" t="s">
        <v>815</v>
      </c>
      <c r="G411" s="213" t="s">
        <v>248</v>
      </c>
      <c r="H411" s="214">
        <v>4.1429999999999998</v>
      </c>
      <c r="I411" s="215"/>
      <c r="J411" s="216">
        <f>ROUND(I411*H411,2)</f>
        <v>0</v>
      </c>
      <c r="K411" s="212" t="s">
        <v>179</v>
      </c>
      <c r="L411" s="42"/>
      <c r="M411" s="217" t="s">
        <v>19</v>
      </c>
      <c r="N411" s="218" t="s">
        <v>46</v>
      </c>
      <c r="O411" s="82"/>
      <c r="P411" s="219">
        <f>O411*H411</f>
        <v>0</v>
      </c>
      <c r="Q411" s="219">
        <v>0</v>
      </c>
      <c r="R411" s="219">
        <f>Q411*H411</f>
        <v>0</v>
      </c>
      <c r="S411" s="219">
        <v>0</v>
      </c>
      <c r="T411" s="220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21" t="s">
        <v>272</v>
      </c>
      <c r="AT411" s="221" t="s">
        <v>79</v>
      </c>
      <c r="AU411" s="221" t="s">
        <v>84</v>
      </c>
      <c r="AY411" s="15" t="s">
        <v>173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5" t="s">
        <v>82</v>
      </c>
      <c r="BK411" s="222">
        <f>ROUND(I411*H411,2)</f>
        <v>0</v>
      </c>
      <c r="BL411" s="15" t="s">
        <v>272</v>
      </c>
      <c r="BM411" s="221" t="s">
        <v>816</v>
      </c>
    </row>
    <row r="412" s="2" customFormat="1">
      <c r="A412" s="36"/>
      <c r="B412" s="37"/>
      <c r="C412" s="38"/>
      <c r="D412" s="223" t="s">
        <v>181</v>
      </c>
      <c r="E412" s="38"/>
      <c r="F412" s="224" t="s">
        <v>817</v>
      </c>
      <c r="G412" s="38"/>
      <c r="H412" s="38"/>
      <c r="I412" s="225"/>
      <c r="J412" s="38"/>
      <c r="K412" s="38"/>
      <c r="L412" s="42"/>
      <c r="M412" s="226"/>
      <c r="N412" s="227"/>
      <c r="O412" s="82"/>
      <c r="P412" s="82"/>
      <c r="Q412" s="82"/>
      <c r="R412" s="82"/>
      <c r="S412" s="82"/>
      <c r="T412" s="83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5" t="s">
        <v>181</v>
      </c>
      <c r="AU412" s="15" t="s">
        <v>84</v>
      </c>
    </row>
    <row r="413" s="12" customFormat="1" ht="22.8" customHeight="1">
      <c r="A413" s="12"/>
      <c r="B413" s="194"/>
      <c r="C413" s="195"/>
      <c r="D413" s="196" t="s">
        <v>74</v>
      </c>
      <c r="E413" s="208" t="s">
        <v>818</v>
      </c>
      <c r="F413" s="208" t="s">
        <v>819</v>
      </c>
      <c r="G413" s="195"/>
      <c r="H413" s="195"/>
      <c r="I413" s="198"/>
      <c r="J413" s="209">
        <f>BK413</f>
        <v>0</v>
      </c>
      <c r="K413" s="195"/>
      <c r="L413" s="200"/>
      <c r="M413" s="201"/>
      <c r="N413" s="202"/>
      <c r="O413" s="202"/>
      <c r="P413" s="203">
        <f>SUM(P414:P428)</f>
        <v>0</v>
      </c>
      <c r="Q413" s="202"/>
      <c r="R413" s="203">
        <f>SUM(R414:R428)</f>
        <v>0.025276959999999998</v>
      </c>
      <c r="S413" s="202"/>
      <c r="T413" s="204">
        <f>SUM(T414:T428)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5" t="s">
        <v>84</v>
      </c>
      <c r="AT413" s="206" t="s">
        <v>74</v>
      </c>
      <c r="AU413" s="206" t="s">
        <v>82</v>
      </c>
      <c r="AY413" s="205" t="s">
        <v>173</v>
      </c>
      <c r="BK413" s="207">
        <f>SUM(BK414:BK428)</f>
        <v>0</v>
      </c>
    </row>
    <row r="414" s="2" customFormat="1" ht="24.15" customHeight="1">
      <c r="A414" s="36"/>
      <c r="B414" s="37"/>
      <c r="C414" s="210" t="s">
        <v>820</v>
      </c>
      <c r="D414" s="210" t="s">
        <v>79</v>
      </c>
      <c r="E414" s="211" t="s">
        <v>821</v>
      </c>
      <c r="F414" s="212" t="s">
        <v>822</v>
      </c>
      <c r="G414" s="213" t="s">
        <v>190</v>
      </c>
      <c r="H414" s="214">
        <v>1.2749999999999999</v>
      </c>
      <c r="I414" s="215"/>
      <c r="J414" s="216">
        <f>ROUND(I414*H414,2)</f>
        <v>0</v>
      </c>
      <c r="K414" s="212" t="s">
        <v>179</v>
      </c>
      <c r="L414" s="42"/>
      <c r="M414" s="217" t="s">
        <v>19</v>
      </c>
      <c r="N414" s="218" t="s">
        <v>46</v>
      </c>
      <c r="O414" s="82"/>
      <c r="P414" s="219">
        <f>O414*H414</f>
        <v>0</v>
      </c>
      <c r="Q414" s="219">
        <v>0.00029999999999999997</v>
      </c>
      <c r="R414" s="219">
        <f>Q414*H414</f>
        <v>0.00038249999999999992</v>
      </c>
      <c r="S414" s="219">
        <v>0</v>
      </c>
      <c r="T414" s="220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21" t="s">
        <v>272</v>
      </c>
      <c r="AT414" s="221" t="s">
        <v>79</v>
      </c>
      <c r="AU414" s="221" t="s">
        <v>84</v>
      </c>
      <c r="AY414" s="15" t="s">
        <v>173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5" t="s">
        <v>82</v>
      </c>
      <c r="BK414" s="222">
        <f>ROUND(I414*H414,2)</f>
        <v>0</v>
      </c>
      <c r="BL414" s="15" t="s">
        <v>272</v>
      </c>
      <c r="BM414" s="221" t="s">
        <v>823</v>
      </c>
    </row>
    <row r="415" s="2" customFormat="1">
      <c r="A415" s="36"/>
      <c r="B415" s="37"/>
      <c r="C415" s="38"/>
      <c r="D415" s="223" t="s">
        <v>181</v>
      </c>
      <c r="E415" s="38"/>
      <c r="F415" s="224" t="s">
        <v>824</v>
      </c>
      <c r="G415" s="38"/>
      <c r="H415" s="38"/>
      <c r="I415" s="225"/>
      <c r="J415" s="38"/>
      <c r="K415" s="38"/>
      <c r="L415" s="42"/>
      <c r="M415" s="226"/>
      <c r="N415" s="227"/>
      <c r="O415" s="82"/>
      <c r="P415" s="82"/>
      <c r="Q415" s="82"/>
      <c r="R415" s="82"/>
      <c r="S415" s="82"/>
      <c r="T415" s="83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5" t="s">
        <v>181</v>
      </c>
      <c r="AU415" s="15" t="s">
        <v>84</v>
      </c>
    </row>
    <row r="416" s="13" customFormat="1">
      <c r="A416" s="13"/>
      <c r="B416" s="228"/>
      <c r="C416" s="229"/>
      <c r="D416" s="230" t="s">
        <v>183</v>
      </c>
      <c r="E416" s="231" t="s">
        <v>19</v>
      </c>
      <c r="F416" s="232" t="s">
        <v>825</v>
      </c>
      <c r="G416" s="229"/>
      <c r="H416" s="233">
        <v>1.2749999999999999</v>
      </c>
      <c r="I416" s="234"/>
      <c r="J416" s="229"/>
      <c r="K416" s="229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183</v>
      </c>
      <c r="AU416" s="239" t="s">
        <v>84</v>
      </c>
      <c r="AV416" s="13" t="s">
        <v>84</v>
      </c>
      <c r="AW416" s="13" t="s">
        <v>36</v>
      </c>
      <c r="AX416" s="13" t="s">
        <v>82</v>
      </c>
      <c r="AY416" s="239" t="s">
        <v>173</v>
      </c>
    </row>
    <row r="417" s="2" customFormat="1" ht="44.25" customHeight="1">
      <c r="A417" s="36"/>
      <c r="B417" s="37"/>
      <c r="C417" s="210" t="s">
        <v>826</v>
      </c>
      <c r="D417" s="210" t="s">
        <v>79</v>
      </c>
      <c r="E417" s="211" t="s">
        <v>827</v>
      </c>
      <c r="F417" s="212" t="s">
        <v>828</v>
      </c>
      <c r="G417" s="213" t="s">
        <v>190</v>
      </c>
      <c r="H417" s="214">
        <v>1.2749999999999999</v>
      </c>
      <c r="I417" s="215"/>
      <c r="J417" s="216">
        <f>ROUND(I417*H417,2)</f>
        <v>0</v>
      </c>
      <c r="K417" s="212" t="s">
        <v>179</v>
      </c>
      <c r="L417" s="42"/>
      <c r="M417" s="217" t="s">
        <v>19</v>
      </c>
      <c r="N417" s="218" t="s">
        <v>46</v>
      </c>
      <c r="O417" s="82"/>
      <c r="P417" s="219">
        <f>O417*H417</f>
        <v>0</v>
      </c>
      <c r="Q417" s="219">
        <v>0.0053</v>
      </c>
      <c r="R417" s="219">
        <f>Q417*H417</f>
        <v>0.0067574999999999996</v>
      </c>
      <c r="S417" s="219">
        <v>0</v>
      </c>
      <c r="T417" s="220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21" t="s">
        <v>272</v>
      </c>
      <c r="AT417" s="221" t="s">
        <v>79</v>
      </c>
      <c r="AU417" s="221" t="s">
        <v>84</v>
      </c>
      <c r="AY417" s="15" t="s">
        <v>173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5" t="s">
        <v>82</v>
      </c>
      <c r="BK417" s="222">
        <f>ROUND(I417*H417,2)</f>
        <v>0</v>
      </c>
      <c r="BL417" s="15" t="s">
        <v>272</v>
      </c>
      <c r="BM417" s="221" t="s">
        <v>829</v>
      </c>
    </row>
    <row r="418" s="2" customFormat="1">
      <c r="A418" s="36"/>
      <c r="B418" s="37"/>
      <c r="C418" s="38"/>
      <c r="D418" s="223" t="s">
        <v>181</v>
      </c>
      <c r="E418" s="38"/>
      <c r="F418" s="224" t="s">
        <v>830</v>
      </c>
      <c r="G418" s="38"/>
      <c r="H418" s="38"/>
      <c r="I418" s="225"/>
      <c r="J418" s="38"/>
      <c r="K418" s="38"/>
      <c r="L418" s="42"/>
      <c r="M418" s="226"/>
      <c r="N418" s="227"/>
      <c r="O418" s="82"/>
      <c r="P418" s="82"/>
      <c r="Q418" s="82"/>
      <c r="R418" s="82"/>
      <c r="S418" s="82"/>
      <c r="T418" s="83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5" t="s">
        <v>181</v>
      </c>
      <c r="AU418" s="15" t="s">
        <v>84</v>
      </c>
    </row>
    <row r="419" s="13" customFormat="1">
      <c r="A419" s="13"/>
      <c r="B419" s="228"/>
      <c r="C419" s="229"/>
      <c r="D419" s="230" t="s">
        <v>183</v>
      </c>
      <c r="E419" s="231" t="s">
        <v>19</v>
      </c>
      <c r="F419" s="232" t="s">
        <v>825</v>
      </c>
      <c r="G419" s="229"/>
      <c r="H419" s="233">
        <v>1.2749999999999999</v>
      </c>
      <c r="I419" s="234"/>
      <c r="J419" s="229"/>
      <c r="K419" s="229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183</v>
      </c>
      <c r="AU419" s="239" t="s">
        <v>84</v>
      </c>
      <c r="AV419" s="13" t="s">
        <v>84</v>
      </c>
      <c r="AW419" s="13" t="s">
        <v>36</v>
      </c>
      <c r="AX419" s="13" t="s">
        <v>82</v>
      </c>
      <c r="AY419" s="239" t="s">
        <v>173</v>
      </c>
    </row>
    <row r="420" s="2" customFormat="1" ht="24.15" customHeight="1">
      <c r="A420" s="36"/>
      <c r="B420" s="37"/>
      <c r="C420" s="240" t="s">
        <v>831</v>
      </c>
      <c r="D420" s="240" t="s">
        <v>102</v>
      </c>
      <c r="E420" s="241" t="s">
        <v>832</v>
      </c>
      <c r="F420" s="242" t="s">
        <v>833</v>
      </c>
      <c r="G420" s="243" t="s">
        <v>190</v>
      </c>
      <c r="H420" s="244">
        <v>1.403</v>
      </c>
      <c r="I420" s="245"/>
      <c r="J420" s="246">
        <f>ROUND(I420*H420,2)</f>
        <v>0</v>
      </c>
      <c r="K420" s="242" t="s">
        <v>179</v>
      </c>
      <c r="L420" s="247"/>
      <c r="M420" s="248" t="s">
        <v>19</v>
      </c>
      <c r="N420" s="249" t="s">
        <v>46</v>
      </c>
      <c r="O420" s="82"/>
      <c r="P420" s="219">
        <f>O420*H420</f>
        <v>0</v>
      </c>
      <c r="Q420" s="219">
        <v>0.012319999999999999</v>
      </c>
      <c r="R420" s="219">
        <f>Q420*H420</f>
        <v>0.017284959999999999</v>
      </c>
      <c r="S420" s="219">
        <v>0</v>
      </c>
      <c r="T420" s="220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21" t="s">
        <v>363</v>
      </c>
      <c r="AT420" s="221" t="s">
        <v>102</v>
      </c>
      <c r="AU420" s="221" t="s">
        <v>84</v>
      </c>
      <c r="AY420" s="15" t="s">
        <v>173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5" t="s">
        <v>82</v>
      </c>
      <c r="BK420" s="222">
        <f>ROUND(I420*H420,2)</f>
        <v>0</v>
      </c>
      <c r="BL420" s="15" t="s">
        <v>272</v>
      </c>
      <c r="BM420" s="221" t="s">
        <v>834</v>
      </c>
    </row>
    <row r="421" s="13" customFormat="1">
      <c r="A421" s="13"/>
      <c r="B421" s="228"/>
      <c r="C421" s="229"/>
      <c r="D421" s="230" t="s">
        <v>183</v>
      </c>
      <c r="E421" s="229"/>
      <c r="F421" s="232" t="s">
        <v>835</v>
      </c>
      <c r="G421" s="229"/>
      <c r="H421" s="233">
        <v>1.403</v>
      </c>
      <c r="I421" s="234"/>
      <c r="J421" s="229"/>
      <c r="K421" s="229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183</v>
      </c>
      <c r="AU421" s="239" t="s">
        <v>84</v>
      </c>
      <c r="AV421" s="13" t="s">
        <v>84</v>
      </c>
      <c r="AW421" s="13" t="s">
        <v>4</v>
      </c>
      <c r="AX421" s="13" t="s">
        <v>82</v>
      </c>
      <c r="AY421" s="239" t="s">
        <v>173</v>
      </c>
    </row>
    <row r="422" s="2" customFormat="1" ht="33" customHeight="1">
      <c r="A422" s="36"/>
      <c r="B422" s="37"/>
      <c r="C422" s="210" t="s">
        <v>836</v>
      </c>
      <c r="D422" s="210" t="s">
        <v>79</v>
      </c>
      <c r="E422" s="211" t="s">
        <v>837</v>
      </c>
      <c r="F422" s="212" t="s">
        <v>838</v>
      </c>
      <c r="G422" s="213" t="s">
        <v>232</v>
      </c>
      <c r="H422" s="214">
        <v>3</v>
      </c>
      <c r="I422" s="215"/>
      <c r="J422" s="216">
        <f>ROUND(I422*H422,2)</f>
        <v>0</v>
      </c>
      <c r="K422" s="212" t="s">
        <v>179</v>
      </c>
      <c r="L422" s="42"/>
      <c r="M422" s="217" t="s">
        <v>19</v>
      </c>
      <c r="N422" s="218" t="s">
        <v>46</v>
      </c>
      <c r="O422" s="82"/>
      <c r="P422" s="219">
        <f>O422*H422</f>
        <v>0</v>
      </c>
      <c r="Q422" s="219">
        <v>0.00020000000000000001</v>
      </c>
      <c r="R422" s="219">
        <f>Q422*H422</f>
        <v>0.00060000000000000006</v>
      </c>
      <c r="S422" s="219">
        <v>0</v>
      </c>
      <c r="T422" s="22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21" t="s">
        <v>272</v>
      </c>
      <c r="AT422" s="221" t="s">
        <v>79</v>
      </c>
      <c r="AU422" s="221" t="s">
        <v>84</v>
      </c>
      <c r="AY422" s="15" t="s">
        <v>173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5" t="s">
        <v>82</v>
      </c>
      <c r="BK422" s="222">
        <f>ROUND(I422*H422,2)</f>
        <v>0</v>
      </c>
      <c r="BL422" s="15" t="s">
        <v>272</v>
      </c>
      <c r="BM422" s="221" t="s">
        <v>839</v>
      </c>
    </row>
    <row r="423" s="2" customFormat="1">
      <c r="A423" s="36"/>
      <c r="B423" s="37"/>
      <c r="C423" s="38"/>
      <c r="D423" s="223" t="s">
        <v>181</v>
      </c>
      <c r="E423" s="38"/>
      <c r="F423" s="224" t="s">
        <v>840</v>
      </c>
      <c r="G423" s="38"/>
      <c r="H423" s="38"/>
      <c r="I423" s="225"/>
      <c r="J423" s="38"/>
      <c r="K423" s="38"/>
      <c r="L423" s="42"/>
      <c r="M423" s="226"/>
      <c r="N423" s="227"/>
      <c r="O423" s="82"/>
      <c r="P423" s="82"/>
      <c r="Q423" s="82"/>
      <c r="R423" s="82"/>
      <c r="S423" s="82"/>
      <c r="T423" s="83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5" t="s">
        <v>181</v>
      </c>
      <c r="AU423" s="15" t="s">
        <v>84</v>
      </c>
    </row>
    <row r="424" s="13" customFormat="1">
      <c r="A424" s="13"/>
      <c r="B424" s="228"/>
      <c r="C424" s="229"/>
      <c r="D424" s="230" t="s">
        <v>183</v>
      </c>
      <c r="E424" s="231" t="s">
        <v>19</v>
      </c>
      <c r="F424" s="232" t="s">
        <v>841</v>
      </c>
      <c r="G424" s="229"/>
      <c r="H424" s="233">
        <v>3</v>
      </c>
      <c r="I424" s="234"/>
      <c r="J424" s="229"/>
      <c r="K424" s="229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183</v>
      </c>
      <c r="AU424" s="239" t="s">
        <v>84</v>
      </c>
      <c r="AV424" s="13" t="s">
        <v>84</v>
      </c>
      <c r="AW424" s="13" t="s">
        <v>36</v>
      </c>
      <c r="AX424" s="13" t="s">
        <v>82</v>
      </c>
      <c r="AY424" s="239" t="s">
        <v>173</v>
      </c>
    </row>
    <row r="425" s="2" customFormat="1" ht="16.5" customHeight="1">
      <c r="A425" s="36"/>
      <c r="B425" s="37"/>
      <c r="C425" s="240" t="s">
        <v>842</v>
      </c>
      <c r="D425" s="240" t="s">
        <v>102</v>
      </c>
      <c r="E425" s="241" t="s">
        <v>843</v>
      </c>
      <c r="F425" s="242" t="s">
        <v>844</v>
      </c>
      <c r="G425" s="243" t="s">
        <v>232</v>
      </c>
      <c r="H425" s="244">
        <v>3.1499999999999999</v>
      </c>
      <c r="I425" s="245"/>
      <c r="J425" s="246">
        <f>ROUND(I425*H425,2)</f>
        <v>0</v>
      </c>
      <c r="K425" s="242" t="s">
        <v>179</v>
      </c>
      <c r="L425" s="247"/>
      <c r="M425" s="248" t="s">
        <v>19</v>
      </c>
      <c r="N425" s="249" t="s">
        <v>46</v>
      </c>
      <c r="O425" s="82"/>
      <c r="P425" s="219">
        <f>O425*H425</f>
        <v>0</v>
      </c>
      <c r="Q425" s="219">
        <v>8.0000000000000007E-05</v>
      </c>
      <c r="R425" s="219">
        <f>Q425*H425</f>
        <v>0.000252</v>
      </c>
      <c r="S425" s="219">
        <v>0</v>
      </c>
      <c r="T425" s="220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21" t="s">
        <v>363</v>
      </c>
      <c r="AT425" s="221" t="s">
        <v>102</v>
      </c>
      <c r="AU425" s="221" t="s">
        <v>84</v>
      </c>
      <c r="AY425" s="15" t="s">
        <v>173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5" t="s">
        <v>82</v>
      </c>
      <c r="BK425" s="222">
        <f>ROUND(I425*H425,2)</f>
        <v>0</v>
      </c>
      <c r="BL425" s="15" t="s">
        <v>272</v>
      </c>
      <c r="BM425" s="221" t="s">
        <v>845</v>
      </c>
    </row>
    <row r="426" s="13" customFormat="1">
      <c r="A426" s="13"/>
      <c r="B426" s="228"/>
      <c r="C426" s="229"/>
      <c r="D426" s="230" t="s">
        <v>183</v>
      </c>
      <c r="E426" s="229"/>
      <c r="F426" s="232" t="s">
        <v>846</v>
      </c>
      <c r="G426" s="229"/>
      <c r="H426" s="233">
        <v>3.1499999999999999</v>
      </c>
      <c r="I426" s="234"/>
      <c r="J426" s="229"/>
      <c r="K426" s="229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183</v>
      </c>
      <c r="AU426" s="239" t="s">
        <v>84</v>
      </c>
      <c r="AV426" s="13" t="s">
        <v>84</v>
      </c>
      <c r="AW426" s="13" t="s">
        <v>4</v>
      </c>
      <c r="AX426" s="13" t="s">
        <v>82</v>
      </c>
      <c r="AY426" s="239" t="s">
        <v>173</v>
      </c>
    </row>
    <row r="427" s="2" customFormat="1" ht="55.5" customHeight="1">
      <c r="A427" s="36"/>
      <c r="B427" s="37"/>
      <c r="C427" s="210" t="s">
        <v>847</v>
      </c>
      <c r="D427" s="210" t="s">
        <v>79</v>
      </c>
      <c r="E427" s="211" t="s">
        <v>848</v>
      </c>
      <c r="F427" s="212" t="s">
        <v>849</v>
      </c>
      <c r="G427" s="213" t="s">
        <v>248</v>
      </c>
      <c r="H427" s="214">
        <v>0.025000000000000001</v>
      </c>
      <c r="I427" s="215"/>
      <c r="J427" s="216">
        <f>ROUND(I427*H427,2)</f>
        <v>0</v>
      </c>
      <c r="K427" s="212" t="s">
        <v>179</v>
      </c>
      <c r="L427" s="42"/>
      <c r="M427" s="217" t="s">
        <v>19</v>
      </c>
      <c r="N427" s="218" t="s">
        <v>46</v>
      </c>
      <c r="O427" s="82"/>
      <c r="P427" s="219">
        <f>O427*H427</f>
        <v>0</v>
      </c>
      <c r="Q427" s="219">
        <v>0</v>
      </c>
      <c r="R427" s="219">
        <f>Q427*H427</f>
        <v>0</v>
      </c>
      <c r="S427" s="219">
        <v>0</v>
      </c>
      <c r="T427" s="220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21" t="s">
        <v>272</v>
      </c>
      <c r="AT427" s="221" t="s">
        <v>79</v>
      </c>
      <c r="AU427" s="221" t="s">
        <v>84</v>
      </c>
      <c r="AY427" s="15" t="s">
        <v>173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5" t="s">
        <v>82</v>
      </c>
      <c r="BK427" s="222">
        <f>ROUND(I427*H427,2)</f>
        <v>0</v>
      </c>
      <c r="BL427" s="15" t="s">
        <v>272</v>
      </c>
      <c r="BM427" s="221" t="s">
        <v>850</v>
      </c>
    </row>
    <row r="428" s="2" customFormat="1">
      <c r="A428" s="36"/>
      <c r="B428" s="37"/>
      <c r="C428" s="38"/>
      <c r="D428" s="223" t="s">
        <v>181</v>
      </c>
      <c r="E428" s="38"/>
      <c r="F428" s="224" t="s">
        <v>851</v>
      </c>
      <c r="G428" s="38"/>
      <c r="H428" s="38"/>
      <c r="I428" s="225"/>
      <c r="J428" s="38"/>
      <c r="K428" s="38"/>
      <c r="L428" s="42"/>
      <c r="M428" s="226"/>
      <c r="N428" s="227"/>
      <c r="O428" s="82"/>
      <c r="P428" s="82"/>
      <c r="Q428" s="82"/>
      <c r="R428" s="82"/>
      <c r="S428" s="82"/>
      <c r="T428" s="83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5" t="s">
        <v>181</v>
      </c>
      <c r="AU428" s="15" t="s">
        <v>84</v>
      </c>
    </row>
    <row r="429" s="12" customFormat="1" ht="22.8" customHeight="1">
      <c r="A429" s="12"/>
      <c r="B429" s="194"/>
      <c r="C429" s="195"/>
      <c r="D429" s="196" t="s">
        <v>74</v>
      </c>
      <c r="E429" s="208" t="s">
        <v>852</v>
      </c>
      <c r="F429" s="208" t="s">
        <v>853</v>
      </c>
      <c r="G429" s="195"/>
      <c r="H429" s="195"/>
      <c r="I429" s="198"/>
      <c r="J429" s="209">
        <f>BK429</f>
        <v>0</v>
      </c>
      <c r="K429" s="195"/>
      <c r="L429" s="200"/>
      <c r="M429" s="201"/>
      <c r="N429" s="202"/>
      <c r="O429" s="202"/>
      <c r="P429" s="203">
        <f>SUM(P430:P450)</f>
        <v>0</v>
      </c>
      <c r="Q429" s="202"/>
      <c r="R429" s="203">
        <f>SUM(R430:R450)</f>
        <v>0.046255000000000004</v>
      </c>
      <c r="S429" s="202"/>
      <c r="T429" s="204">
        <f>SUM(T430:T450)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5" t="s">
        <v>84</v>
      </c>
      <c r="AT429" s="206" t="s">
        <v>74</v>
      </c>
      <c r="AU429" s="206" t="s">
        <v>82</v>
      </c>
      <c r="AY429" s="205" t="s">
        <v>173</v>
      </c>
      <c r="BK429" s="207">
        <f>SUM(BK430:BK450)</f>
        <v>0</v>
      </c>
    </row>
    <row r="430" s="2" customFormat="1" ht="44.25" customHeight="1">
      <c r="A430" s="36"/>
      <c r="B430" s="37"/>
      <c r="C430" s="210" t="s">
        <v>854</v>
      </c>
      <c r="D430" s="210" t="s">
        <v>79</v>
      </c>
      <c r="E430" s="211" t="s">
        <v>855</v>
      </c>
      <c r="F430" s="212" t="s">
        <v>856</v>
      </c>
      <c r="G430" s="213" t="s">
        <v>190</v>
      </c>
      <c r="H430" s="214">
        <v>187.5</v>
      </c>
      <c r="I430" s="215"/>
      <c r="J430" s="216">
        <f>ROUND(I430*H430,2)</f>
        <v>0</v>
      </c>
      <c r="K430" s="212" t="s">
        <v>179</v>
      </c>
      <c r="L430" s="42"/>
      <c r="M430" s="217" t="s">
        <v>19</v>
      </c>
      <c r="N430" s="218" t="s">
        <v>46</v>
      </c>
      <c r="O430" s="82"/>
      <c r="P430" s="219">
        <f>O430*H430</f>
        <v>0</v>
      </c>
      <c r="Q430" s="219">
        <v>0.00022000000000000001</v>
      </c>
      <c r="R430" s="219">
        <f>Q430*H430</f>
        <v>0.041250000000000002</v>
      </c>
      <c r="S430" s="219">
        <v>0</v>
      </c>
      <c r="T430" s="22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21" t="s">
        <v>272</v>
      </c>
      <c r="AT430" s="221" t="s">
        <v>79</v>
      </c>
      <c r="AU430" s="221" t="s">
        <v>84</v>
      </c>
      <c r="AY430" s="15" t="s">
        <v>173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5" t="s">
        <v>82</v>
      </c>
      <c r="BK430" s="222">
        <f>ROUND(I430*H430,2)</f>
        <v>0</v>
      </c>
      <c r="BL430" s="15" t="s">
        <v>272</v>
      </c>
      <c r="BM430" s="221" t="s">
        <v>857</v>
      </c>
    </row>
    <row r="431" s="2" customFormat="1">
      <c r="A431" s="36"/>
      <c r="B431" s="37"/>
      <c r="C431" s="38"/>
      <c r="D431" s="223" t="s">
        <v>181</v>
      </c>
      <c r="E431" s="38"/>
      <c r="F431" s="224" t="s">
        <v>858</v>
      </c>
      <c r="G431" s="38"/>
      <c r="H431" s="38"/>
      <c r="I431" s="225"/>
      <c r="J431" s="38"/>
      <c r="K431" s="38"/>
      <c r="L431" s="42"/>
      <c r="M431" s="226"/>
      <c r="N431" s="227"/>
      <c r="O431" s="82"/>
      <c r="P431" s="82"/>
      <c r="Q431" s="82"/>
      <c r="R431" s="82"/>
      <c r="S431" s="82"/>
      <c r="T431" s="83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5" t="s">
        <v>181</v>
      </c>
      <c r="AU431" s="15" t="s">
        <v>84</v>
      </c>
    </row>
    <row r="432" s="13" customFormat="1">
      <c r="A432" s="13"/>
      <c r="B432" s="228"/>
      <c r="C432" s="229"/>
      <c r="D432" s="230" t="s">
        <v>183</v>
      </c>
      <c r="E432" s="231" t="s">
        <v>19</v>
      </c>
      <c r="F432" s="232" t="s">
        <v>859</v>
      </c>
      <c r="G432" s="229"/>
      <c r="H432" s="233">
        <v>11.199999999999999</v>
      </c>
      <c r="I432" s="234"/>
      <c r="J432" s="229"/>
      <c r="K432" s="229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183</v>
      </c>
      <c r="AU432" s="239" t="s">
        <v>84</v>
      </c>
      <c r="AV432" s="13" t="s">
        <v>84</v>
      </c>
      <c r="AW432" s="13" t="s">
        <v>36</v>
      </c>
      <c r="AX432" s="13" t="s">
        <v>75</v>
      </c>
      <c r="AY432" s="239" t="s">
        <v>173</v>
      </c>
    </row>
    <row r="433" s="13" customFormat="1">
      <c r="A433" s="13"/>
      <c r="B433" s="228"/>
      <c r="C433" s="229"/>
      <c r="D433" s="230" t="s">
        <v>183</v>
      </c>
      <c r="E433" s="231" t="s">
        <v>19</v>
      </c>
      <c r="F433" s="232" t="s">
        <v>860</v>
      </c>
      <c r="G433" s="229"/>
      <c r="H433" s="233">
        <v>17.489999999999998</v>
      </c>
      <c r="I433" s="234"/>
      <c r="J433" s="229"/>
      <c r="K433" s="229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183</v>
      </c>
      <c r="AU433" s="239" t="s">
        <v>84</v>
      </c>
      <c r="AV433" s="13" t="s">
        <v>84</v>
      </c>
      <c r="AW433" s="13" t="s">
        <v>36</v>
      </c>
      <c r="AX433" s="13" t="s">
        <v>75</v>
      </c>
      <c r="AY433" s="239" t="s">
        <v>173</v>
      </c>
    </row>
    <row r="434" s="13" customFormat="1">
      <c r="A434" s="13"/>
      <c r="B434" s="228"/>
      <c r="C434" s="229"/>
      <c r="D434" s="230" t="s">
        <v>183</v>
      </c>
      <c r="E434" s="231" t="s">
        <v>19</v>
      </c>
      <c r="F434" s="232" t="s">
        <v>861</v>
      </c>
      <c r="G434" s="229"/>
      <c r="H434" s="233">
        <v>23.760000000000002</v>
      </c>
      <c r="I434" s="234"/>
      <c r="J434" s="229"/>
      <c r="K434" s="229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183</v>
      </c>
      <c r="AU434" s="239" t="s">
        <v>84</v>
      </c>
      <c r="AV434" s="13" t="s">
        <v>84</v>
      </c>
      <c r="AW434" s="13" t="s">
        <v>36</v>
      </c>
      <c r="AX434" s="13" t="s">
        <v>75</v>
      </c>
      <c r="AY434" s="239" t="s">
        <v>173</v>
      </c>
    </row>
    <row r="435" s="13" customFormat="1">
      <c r="A435" s="13"/>
      <c r="B435" s="228"/>
      <c r="C435" s="229"/>
      <c r="D435" s="230" t="s">
        <v>183</v>
      </c>
      <c r="E435" s="231" t="s">
        <v>19</v>
      </c>
      <c r="F435" s="232" t="s">
        <v>862</v>
      </c>
      <c r="G435" s="229"/>
      <c r="H435" s="233">
        <v>55.439999999999998</v>
      </c>
      <c r="I435" s="234"/>
      <c r="J435" s="229"/>
      <c r="K435" s="229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183</v>
      </c>
      <c r="AU435" s="239" t="s">
        <v>84</v>
      </c>
      <c r="AV435" s="13" t="s">
        <v>84</v>
      </c>
      <c r="AW435" s="13" t="s">
        <v>36</v>
      </c>
      <c r="AX435" s="13" t="s">
        <v>75</v>
      </c>
      <c r="AY435" s="239" t="s">
        <v>173</v>
      </c>
    </row>
    <row r="436" s="13" customFormat="1">
      <c r="A436" s="13"/>
      <c r="B436" s="228"/>
      <c r="C436" s="229"/>
      <c r="D436" s="230" t="s">
        <v>183</v>
      </c>
      <c r="E436" s="231" t="s">
        <v>19</v>
      </c>
      <c r="F436" s="232" t="s">
        <v>863</v>
      </c>
      <c r="G436" s="229"/>
      <c r="H436" s="233">
        <v>17.920000000000002</v>
      </c>
      <c r="I436" s="234"/>
      <c r="J436" s="229"/>
      <c r="K436" s="229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183</v>
      </c>
      <c r="AU436" s="239" t="s">
        <v>84</v>
      </c>
      <c r="AV436" s="13" t="s">
        <v>84</v>
      </c>
      <c r="AW436" s="13" t="s">
        <v>36</v>
      </c>
      <c r="AX436" s="13" t="s">
        <v>75</v>
      </c>
      <c r="AY436" s="239" t="s">
        <v>173</v>
      </c>
    </row>
    <row r="437" s="13" customFormat="1">
      <c r="A437" s="13"/>
      <c r="B437" s="228"/>
      <c r="C437" s="229"/>
      <c r="D437" s="230" t="s">
        <v>183</v>
      </c>
      <c r="E437" s="231" t="s">
        <v>19</v>
      </c>
      <c r="F437" s="232" t="s">
        <v>864</v>
      </c>
      <c r="G437" s="229"/>
      <c r="H437" s="233">
        <v>24.190000000000001</v>
      </c>
      <c r="I437" s="234"/>
      <c r="J437" s="229"/>
      <c r="K437" s="229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183</v>
      </c>
      <c r="AU437" s="239" t="s">
        <v>84</v>
      </c>
      <c r="AV437" s="13" t="s">
        <v>84</v>
      </c>
      <c r="AW437" s="13" t="s">
        <v>36</v>
      </c>
      <c r="AX437" s="13" t="s">
        <v>75</v>
      </c>
      <c r="AY437" s="239" t="s">
        <v>173</v>
      </c>
    </row>
    <row r="438" s="13" customFormat="1">
      <c r="A438" s="13"/>
      <c r="B438" s="228"/>
      <c r="C438" s="229"/>
      <c r="D438" s="230" t="s">
        <v>183</v>
      </c>
      <c r="E438" s="229"/>
      <c r="F438" s="232" t="s">
        <v>865</v>
      </c>
      <c r="G438" s="229"/>
      <c r="H438" s="233">
        <v>187.5</v>
      </c>
      <c r="I438" s="234"/>
      <c r="J438" s="229"/>
      <c r="K438" s="229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183</v>
      </c>
      <c r="AU438" s="239" t="s">
        <v>84</v>
      </c>
      <c r="AV438" s="13" t="s">
        <v>84</v>
      </c>
      <c r="AW438" s="13" t="s">
        <v>4</v>
      </c>
      <c r="AX438" s="13" t="s">
        <v>82</v>
      </c>
      <c r="AY438" s="239" t="s">
        <v>173</v>
      </c>
    </row>
    <row r="439" s="2" customFormat="1" ht="37.8" customHeight="1">
      <c r="A439" s="36"/>
      <c r="B439" s="37"/>
      <c r="C439" s="210" t="s">
        <v>866</v>
      </c>
      <c r="D439" s="210" t="s">
        <v>79</v>
      </c>
      <c r="E439" s="211" t="s">
        <v>867</v>
      </c>
      <c r="F439" s="212" t="s">
        <v>868</v>
      </c>
      <c r="G439" s="213" t="s">
        <v>190</v>
      </c>
      <c r="H439" s="214">
        <v>14.300000000000001</v>
      </c>
      <c r="I439" s="215"/>
      <c r="J439" s="216">
        <f>ROUND(I439*H439,2)</f>
        <v>0</v>
      </c>
      <c r="K439" s="212" t="s">
        <v>179</v>
      </c>
      <c r="L439" s="42"/>
      <c r="M439" s="217" t="s">
        <v>19</v>
      </c>
      <c r="N439" s="218" t="s">
        <v>46</v>
      </c>
      <c r="O439" s="82"/>
      <c r="P439" s="219">
        <f>O439*H439</f>
        <v>0</v>
      </c>
      <c r="Q439" s="219">
        <v>6.9999999999999994E-05</v>
      </c>
      <c r="R439" s="219">
        <f>Q439*H439</f>
        <v>0.0010009999999999999</v>
      </c>
      <c r="S439" s="219">
        <v>0</v>
      </c>
      <c r="T439" s="22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21" t="s">
        <v>272</v>
      </c>
      <c r="AT439" s="221" t="s">
        <v>79</v>
      </c>
      <c r="AU439" s="221" t="s">
        <v>84</v>
      </c>
      <c r="AY439" s="15" t="s">
        <v>173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5" t="s">
        <v>82</v>
      </c>
      <c r="BK439" s="222">
        <f>ROUND(I439*H439,2)</f>
        <v>0</v>
      </c>
      <c r="BL439" s="15" t="s">
        <v>272</v>
      </c>
      <c r="BM439" s="221" t="s">
        <v>869</v>
      </c>
    </row>
    <row r="440" s="2" customFormat="1">
      <c r="A440" s="36"/>
      <c r="B440" s="37"/>
      <c r="C440" s="38"/>
      <c r="D440" s="223" t="s">
        <v>181</v>
      </c>
      <c r="E440" s="38"/>
      <c r="F440" s="224" t="s">
        <v>870</v>
      </c>
      <c r="G440" s="38"/>
      <c r="H440" s="38"/>
      <c r="I440" s="225"/>
      <c r="J440" s="38"/>
      <c r="K440" s="38"/>
      <c r="L440" s="42"/>
      <c r="M440" s="226"/>
      <c r="N440" s="227"/>
      <c r="O440" s="82"/>
      <c r="P440" s="82"/>
      <c r="Q440" s="82"/>
      <c r="R440" s="82"/>
      <c r="S440" s="82"/>
      <c r="T440" s="83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5" t="s">
        <v>181</v>
      </c>
      <c r="AU440" s="15" t="s">
        <v>84</v>
      </c>
    </row>
    <row r="441" s="13" customFormat="1">
      <c r="A441" s="13"/>
      <c r="B441" s="228"/>
      <c r="C441" s="229"/>
      <c r="D441" s="230" t="s">
        <v>183</v>
      </c>
      <c r="E441" s="231" t="s">
        <v>19</v>
      </c>
      <c r="F441" s="232" t="s">
        <v>871</v>
      </c>
      <c r="G441" s="229"/>
      <c r="H441" s="233">
        <v>4.7000000000000002</v>
      </c>
      <c r="I441" s="234"/>
      <c r="J441" s="229"/>
      <c r="K441" s="229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183</v>
      </c>
      <c r="AU441" s="239" t="s">
        <v>84</v>
      </c>
      <c r="AV441" s="13" t="s">
        <v>84</v>
      </c>
      <c r="AW441" s="13" t="s">
        <v>36</v>
      </c>
      <c r="AX441" s="13" t="s">
        <v>75</v>
      </c>
      <c r="AY441" s="239" t="s">
        <v>173</v>
      </c>
    </row>
    <row r="442" s="13" customFormat="1">
      <c r="A442" s="13"/>
      <c r="B442" s="228"/>
      <c r="C442" s="229"/>
      <c r="D442" s="230" t="s">
        <v>183</v>
      </c>
      <c r="E442" s="231" t="s">
        <v>19</v>
      </c>
      <c r="F442" s="232" t="s">
        <v>872</v>
      </c>
      <c r="G442" s="229"/>
      <c r="H442" s="233">
        <v>9.5999999999999996</v>
      </c>
      <c r="I442" s="234"/>
      <c r="J442" s="229"/>
      <c r="K442" s="229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183</v>
      </c>
      <c r="AU442" s="239" t="s">
        <v>84</v>
      </c>
      <c r="AV442" s="13" t="s">
        <v>84</v>
      </c>
      <c r="AW442" s="13" t="s">
        <v>36</v>
      </c>
      <c r="AX442" s="13" t="s">
        <v>75</v>
      </c>
      <c r="AY442" s="239" t="s">
        <v>173</v>
      </c>
    </row>
    <row r="443" s="2" customFormat="1" ht="24.15" customHeight="1">
      <c r="A443" s="36"/>
      <c r="B443" s="37"/>
      <c r="C443" s="210" t="s">
        <v>873</v>
      </c>
      <c r="D443" s="210" t="s">
        <v>79</v>
      </c>
      <c r="E443" s="211" t="s">
        <v>874</v>
      </c>
      <c r="F443" s="212" t="s">
        <v>875</v>
      </c>
      <c r="G443" s="213" t="s">
        <v>190</v>
      </c>
      <c r="H443" s="214">
        <v>14.300000000000001</v>
      </c>
      <c r="I443" s="215"/>
      <c r="J443" s="216">
        <f>ROUND(I443*H443,2)</f>
        <v>0</v>
      </c>
      <c r="K443" s="212" t="s">
        <v>179</v>
      </c>
      <c r="L443" s="42"/>
      <c r="M443" s="217" t="s">
        <v>19</v>
      </c>
      <c r="N443" s="218" t="s">
        <v>46</v>
      </c>
      <c r="O443" s="82"/>
      <c r="P443" s="219">
        <f>O443*H443</f>
        <v>0</v>
      </c>
      <c r="Q443" s="219">
        <v>0.00013999999999999999</v>
      </c>
      <c r="R443" s="219">
        <f>Q443*H443</f>
        <v>0.0020019999999999999</v>
      </c>
      <c r="S443" s="219">
        <v>0</v>
      </c>
      <c r="T443" s="22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21" t="s">
        <v>272</v>
      </c>
      <c r="AT443" s="221" t="s">
        <v>79</v>
      </c>
      <c r="AU443" s="221" t="s">
        <v>84</v>
      </c>
      <c r="AY443" s="15" t="s">
        <v>173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5" t="s">
        <v>82</v>
      </c>
      <c r="BK443" s="222">
        <f>ROUND(I443*H443,2)</f>
        <v>0</v>
      </c>
      <c r="BL443" s="15" t="s">
        <v>272</v>
      </c>
      <c r="BM443" s="221" t="s">
        <v>876</v>
      </c>
    </row>
    <row r="444" s="2" customFormat="1">
      <c r="A444" s="36"/>
      <c r="B444" s="37"/>
      <c r="C444" s="38"/>
      <c r="D444" s="223" t="s">
        <v>181</v>
      </c>
      <c r="E444" s="38"/>
      <c r="F444" s="224" t="s">
        <v>877</v>
      </c>
      <c r="G444" s="38"/>
      <c r="H444" s="38"/>
      <c r="I444" s="225"/>
      <c r="J444" s="38"/>
      <c r="K444" s="38"/>
      <c r="L444" s="42"/>
      <c r="M444" s="226"/>
      <c r="N444" s="227"/>
      <c r="O444" s="82"/>
      <c r="P444" s="82"/>
      <c r="Q444" s="82"/>
      <c r="R444" s="82"/>
      <c r="S444" s="82"/>
      <c r="T444" s="83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5" t="s">
        <v>181</v>
      </c>
      <c r="AU444" s="15" t="s">
        <v>84</v>
      </c>
    </row>
    <row r="445" s="13" customFormat="1">
      <c r="A445" s="13"/>
      <c r="B445" s="228"/>
      <c r="C445" s="229"/>
      <c r="D445" s="230" t="s">
        <v>183</v>
      </c>
      <c r="E445" s="231" t="s">
        <v>19</v>
      </c>
      <c r="F445" s="232" t="s">
        <v>871</v>
      </c>
      <c r="G445" s="229"/>
      <c r="H445" s="233">
        <v>4.7000000000000002</v>
      </c>
      <c r="I445" s="234"/>
      <c r="J445" s="229"/>
      <c r="K445" s="229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183</v>
      </c>
      <c r="AU445" s="239" t="s">
        <v>84</v>
      </c>
      <c r="AV445" s="13" t="s">
        <v>84</v>
      </c>
      <c r="AW445" s="13" t="s">
        <v>36</v>
      </c>
      <c r="AX445" s="13" t="s">
        <v>75</v>
      </c>
      <c r="AY445" s="239" t="s">
        <v>173</v>
      </c>
    </row>
    <row r="446" s="13" customFormat="1">
      <c r="A446" s="13"/>
      <c r="B446" s="228"/>
      <c r="C446" s="229"/>
      <c r="D446" s="230" t="s">
        <v>183</v>
      </c>
      <c r="E446" s="231" t="s">
        <v>19</v>
      </c>
      <c r="F446" s="232" t="s">
        <v>872</v>
      </c>
      <c r="G446" s="229"/>
      <c r="H446" s="233">
        <v>9.5999999999999996</v>
      </c>
      <c r="I446" s="234"/>
      <c r="J446" s="229"/>
      <c r="K446" s="229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183</v>
      </c>
      <c r="AU446" s="239" t="s">
        <v>84</v>
      </c>
      <c r="AV446" s="13" t="s">
        <v>84</v>
      </c>
      <c r="AW446" s="13" t="s">
        <v>36</v>
      </c>
      <c r="AX446" s="13" t="s">
        <v>75</v>
      </c>
      <c r="AY446" s="239" t="s">
        <v>173</v>
      </c>
    </row>
    <row r="447" s="2" customFormat="1" ht="24.15" customHeight="1">
      <c r="A447" s="36"/>
      <c r="B447" s="37"/>
      <c r="C447" s="210" t="s">
        <v>878</v>
      </c>
      <c r="D447" s="210" t="s">
        <v>79</v>
      </c>
      <c r="E447" s="211" t="s">
        <v>879</v>
      </c>
      <c r="F447" s="212" t="s">
        <v>880</v>
      </c>
      <c r="G447" s="213" t="s">
        <v>190</v>
      </c>
      <c r="H447" s="214">
        <v>14.300000000000001</v>
      </c>
      <c r="I447" s="215"/>
      <c r="J447" s="216">
        <f>ROUND(I447*H447,2)</f>
        <v>0</v>
      </c>
      <c r="K447" s="212" t="s">
        <v>179</v>
      </c>
      <c r="L447" s="42"/>
      <c r="M447" s="217" t="s">
        <v>19</v>
      </c>
      <c r="N447" s="218" t="s">
        <v>46</v>
      </c>
      <c r="O447" s="82"/>
      <c r="P447" s="219">
        <f>O447*H447</f>
        <v>0</v>
      </c>
      <c r="Q447" s="219">
        <v>0.00013999999999999999</v>
      </c>
      <c r="R447" s="219">
        <f>Q447*H447</f>
        <v>0.0020019999999999999</v>
      </c>
      <c r="S447" s="219">
        <v>0</v>
      </c>
      <c r="T447" s="22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21" t="s">
        <v>272</v>
      </c>
      <c r="AT447" s="221" t="s">
        <v>79</v>
      </c>
      <c r="AU447" s="221" t="s">
        <v>84</v>
      </c>
      <c r="AY447" s="15" t="s">
        <v>173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5" t="s">
        <v>82</v>
      </c>
      <c r="BK447" s="222">
        <f>ROUND(I447*H447,2)</f>
        <v>0</v>
      </c>
      <c r="BL447" s="15" t="s">
        <v>272</v>
      </c>
      <c r="BM447" s="221" t="s">
        <v>881</v>
      </c>
    </row>
    <row r="448" s="2" customFormat="1">
      <c r="A448" s="36"/>
      <c r="B448" s="37"/>
      <c r="C448" s="38"/>
      <c r="D448" s="223" t="s">
        <v>181</v>
      </c>
      <c r="E448" s="38"/>
      <c r="F448" s="224" t="s">
        <v>882</v>
      </c>
      <c r="G448" s="38"/>
      <c r="H448" s="38"/>
      <c r="I448" s="225"/>
      <c r="J448" s="38"/>
      <c r="K448" s="38"/>
      <c r="L448" s="42"/>
      <c r="M448" s="226"/>
      <c r="N448" s="227"/>
      <c r="O448" s="82"/>
      <c r="P448" s="82"/>
      <c r="Q448" s="82"/>
      <c r="R448" s="82"/>
      <c r="S448" s="82"/>
      <c r="T448" s="83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5" t="s">
        <v>181</v>
      </c>
      <c r="AU448" s="15" t="s">
        <v>84</v>
      </c>
    </row>
    <row r="449" s="13" customFormat="1">
      <c r="A449" s="13"/>
      <c r="B449" s="228"/>
      <c r="C449" s="229"/>
      <c r="D449" s="230" t="s">
        <v>183</v>
      </c>
      <c r="E449" s="231" t="s">
        <v>19</v>
      </c>
      <c r="F449" s="232" t="s">
        <v>871</v>
      </c>
      <c r="G449" s="229"/>
      <c r="H449" s="233">
        <v>4.7000000000000002</v>
      </c>
      <c r="I449" s="234"/>
      <c r="J449" s="229"/>
      <c r="K449" s="229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183</v>
      </c>
      <c r="AU449" s="239" t="s">
        <v>84</v>
      </c>
      <c r="AV449" s="13" t="s">
        <v>84</v>
      </c>
      <c r="AW449" s="13" t="s">
        <v>36</v>
      </c>
      <c r="AX449" s="13" t="s">
        <v>75</v>
      </c>
      <c r="AY449" s="239" t="s">
        <v>173</v>
      </c>
    </row>
    <row r="450" s="13" customFormat="1">
      <c r="A450" s="13"/>
      <c r="B450" s="228"/>
      <c r="C450" s="229"/>
      <c r="D450" s="230" t="s">
        <v>183</v>
      </c>
      <c r="E450" s="231" t="s">
        <v>19</v>
      </c>
      <c r="F450" s="232" t="s">
        <v>872</v>
      </c>
      <c r="G450" s="229"/>
      <c r="H450" s="233">
        <v>9.5999999999999996</v>
      </c>
      <c r="I450" s="234"/>
      <c r="J450" s="229"/>
      <c r="K450" s="229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183</v>
      </c>
      <c r="AU450" s="239" t="s">
        <v>84</v>
      </c>
      <c r="AV450" s="13" t="s">
        <v>84</v>
      </c>
      <c r="AW450" s="13" t="s">
        <v>36</v>
      </c>
      <c r="AX450" s="13" t="s">
        <v>75</v>
      </c>
      <c r="AY450" s="239" t="s">
        <v>173</v>
      </c>
    </row>
    <row r="451" s="12" customFormat="1" ht="22.8" customHeight="1">
      <c r="A451" s="12"/>
      <c r="B451" s="194"/>
      <c r="C451" s="195"/>
      <c r="D451" s="196" t="s">
        <v>74</v>
      </c>
      <c r="E451" s="208" t="s">
        <v>883</v>
      </c>
      <c r="F451" s="208" t="s">
        <v>884</v>
      </c>
      <c r="G451" s="195"/>
      <c r="H451" s="195"/>
      <c r="I451" s="198"/>
      <c r="J451" s="209">
        <f>BK451</f>
        <v>0</v>
      </c>
      <c r="K451" s="195"/>
      <c r="L451" s="200"/>
      <c r="M451" s="201"/>
      <c r="N451" s="202"/>
      <c r="O451" s="202"/>
      <c r="P451" s="203">
        <f>SUM(P452:P488)</f>
        <v>0</v>
      </c>
      <c r="Q451" s="202"/>
      <c r="R451" s="203">
        <f>SUM(R452:R488)</f>
        <v>0.19292804999999999</v>
      </c>
      <c r="S451" s="202"/>
      <c r="T451" s="204">
        <f>SUM(T452:T488)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5" t="s">
        <v>84</v>
      </c>
      <c r="AT451" s="206" t="s">
        <v>74</v>
      </c>
      <c r="AU451" s="206" t="s">
        <v>82</v>
      </c>
      <c r="AY451" s="205" t="s">
        <v>173</v>
      </c>
      <c r="BK451" s="207">
        <f>SUM(BK452:BK488)</f>
        <v>0</v>
      </c>
    </row>
    <row r="452" s="2" customFormat="1" ht="44.25" customHeight="1">
      <c r="A452" s="36"/>
      <c r="B452" s="37"/>
      <c r="C452" s="210" t="s">
        <v>885</v>
      </c>
      <c r="D452" s="210" t="s">
        <v>79</v>
      </c>
      <c r="E452" s="211" t="s">
        <v>886</v>
      </c>
      <c r="F452" s="212" t="s">
        <v>887</v>
      </c>
      <c r="G452" s="213" t="s">
        <v>190</v>
      </c>
      <c r="H452" s="214">
        <v>96.700000000000003</v>
      </c>
      <c r="I452" s="215"/>
      <c r="J452" s="216">
        <f>ROUND(I452*H452,2)</f>
        <v>0</v>
      </c>
      <c r="K452" s="212" t="s">
        <v>179</v>
      </c>
      <c r="L452" s="42"/>
      <c r="M452" s="217" t="s">
        <v>19</v>
      </c>
      <c r="N452" s="218" t="s">
        <v>46</v>
      </c>
      <c r="O452" s="82"/>
      <c r="P452" s="219">
        <f>O452*H452</f>
        <v>0</v>
      </c>
      <c r="Q452" s="219">
        <v>0.00020000000000000001</v>
      </c>
      <c r="R452" s="219">
        <f>Q452*H452</f>
        <v>0.019340000000000003</v>
      </c>
      <c r="S452" s="219">
        <v>0</v>
      </c>
      <c r="T452" s="220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221" t="s">
        <v>272</v>
      </c>
      <c r="AT452" s="221" t="s">
        <v>79</v>
      </c>
      <c r="AU452" s="221" t="s">
        <v>84</v>
      </c>
      <c r="AY452" s="15" t="s">
        <v>173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5" t="s">
        <v>82</v>
      </c>
      <c r="BK452" s="222">
        <f>ROUND(I452*H452,2)</f>
        <v>0</v>
      </c>
      <c r="BL452" s="15" t="s">
        <v>272</v>
      </c>
      <c r="BM452" s="221" t="s">
        <v>888</v>
      </c>
    </row>
    <row r="453" s="2" customFormat="1">
      <c r="A453" s="36"/>
      <c r="B453" s="37"/>
      <c r="C453" s="38"/>
      <c r="D453" s="223" t="s">
        <v>181</v>
      </c>
      <c r="E453" s="38"/>
      <c r="F453" s="224" t="s">
        <v>889</v>
      </c>
      <c r="G453" s="38"/>
      <c r="H453" s="38"/>
      <c r="I453" s="225"/>
      <c r="J453" s="38"/>
      <c r="K453" s="38"/>
      <c r="L453" s="42"/>
      <c r="M453" s="226"/>
      <c r="N453" s="227"/>
      <c r="O453" s="82"/>
      <c r="P453" s="82"/>
      <c r="Q453" s="82"/>
      <c r="R453" s="82"/>
      <c r="S453" s="82"/>
      <c r="T453" s="83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5" t="s">
        <v>181</v>
      </c>
      <c r="AU453" s="15" t="s">
        <v>84</v>
      </c>
    </row>
    <row r="454" s="13" customFormat="1">
      <c r="A454" s="13"/>
      <c r="B454" s="228"/>
      <c r="C454" s="229"/>
      <c r="D454" s="230" t="s">
        <v>183</v>
      </c>
      <c r="E454" s="231" t="s">
        <v>19</v>
      </c>
      <c r="F454" s="232" t="s">
        <v>486</v>
      </c>
      <c r="G454" s="229"/>
      <c r="H454" s="233">
        <v>6</v>
      </c>
      <c r="I454" s="234"/>
      <c r="J454" s="229"/>
      <c r="K454" s="229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183</v>
      </c>
      <c r="AU454" s="239" t="s">
        <v>84</v>
      </c>
      <c r="AV454" s="13" t="s">
        <v>84</v>
      </c>
      <c r="AW454" s="13" t="s">
        <v>36</v>
      </c>
      <c r="AX454" s="13" t="s">
        <v>75</v>
      </c>
      <c r="AY454" s="239" t="s">
        <v>173</v>
      </c>
    </row>
    <row r="455" s="13" customFormat="1">
      <c r="A455" s="13"/>
      <c r="B455" s="228"/>
      <c r="C455" s="229"/>
      <c r="D455" s="230" t="s">
        <v>183</v>
      </c>
      <c r="E455" s="231" t="s">
        <v>19</v>
      </c>
      <c r="F455" s="232" t="s">
        <v>487</v>
      </c>
      <c r="G455" s="229"/>
      <c r="H455" s="233">
        <v>19.100000000000001</v>
      </c>
      <c r="I455" s="234"/>
      <c r="J455" s="229"/>
      <c r="K455" s="229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183</v>
      </c>
      <c r="AU455" s="239" t="s">
        <v>84</v>
      </c>
      <c r="AV455" s="13" t="s">
        <v>84</v>
      </c>
      <c r="AW455" s="13" t="s">
        <v>36</v>
      </c>
      <c r="AX455" s="13" t="s">
        <v>75</v>
      </c>
      <c r="AY455" s="239" t="s">
        <v>173</v>
      </c>
    </row>
    <row r="456" s="13" customFormat="1">
      <c r="A456" s="13"/>
      <c r="B456" s="228"/>
      <c r="C456" s="229"/>
      <c r="D456" s="230" t="s">
        <v>183</v>
      </c>
      <c r="E456" s="231" t="s">
        <v>19</v>
      </c>
      <c r="F456" s="232" t="s">
        <v>487</v>
      </c>
      <c r="G456" s="229"/>
      <c r="H456" s="233">
        <v>19.100000000000001</v>
      </c>
      <c r="I456" s="234"/>
      <c r="J456" s="229"/>
      <c r="K456" s="229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183</v>
      </c>
      <c r="AU456" s="239" t="s">
        <v>84</v>
      </c>
      <c r="AV456" s="13" t="s">
        <v>84</v>
      </c>
      <c r="AW456" s="13" t="s">
        <v>36</v>
      </c>
      <c r="AX456" s="13" t="s">
        <v>75</v>
      </c>
      <c r="AY456" s="239" t="s">
        <v>173</v>
      </c>
    </row>
    <row r="457" s="13" customFormat="1">
      <c r="A457" s="13"/>
      <c r="B457" s="228"/>
      <c r="C457" s="229"/>
      <c r="D457" s="230" t="s">
        <v>183</v>
      </c>
      <c r="E457" s="231" t="s">
        <v>19</v>
      </c>
      <c r="F457" s="232" t="s">
        <v>890</v>
      </c>
      <c r="G457" s="229"/>
      <c r="H457" s="233">
        <v>6.4800000000000004</v>
      </c>
      <c r="I457" s="234"/>
      <c r="J457" s="229"/>
      <c r="K457" s="229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183</v>
      </c>
      <c r="AU457" s="239" t="s">
        <v>84</v>
      </c>
      <c r="AV457" s="13" t="s">
        <v>84</v>
      </c>
      <c r="AW457" s="13" t="s">
        <v>36</v>
      </c>
      <c r="AX457" s="13" t="s">
        <v>75</v>
      </c>
      <c r="AY457" s="239" t="s">
        <v>173</v>
      </c>
    </row>
    <row r="458" s="13" customFormat="1">
      <c r="A458" s="13"/>
      <c r="B458" s="228"/>
      <c r="C458" s="229"/>
      <c r="D458" s="230" t="s">
        <v>183</v>
      </c>
      <c r="E458" s="231" t="s">
        <v>19</v>
      </c>
      <c r="F458" s="232" t="s">
        <v>891</v>
      </c>
      <c r="G458" s="229"/>
      <c r="H458" s="233">
        <v>23.199999999999999</v>
      </c>
      <c r="I458" s="234"/>
      <c r="J458" s="229"/>
      <c r="K458" s="229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183</v>
      </c>
      <c r="AU458" s="239" t="s">
        <v>84</v>
      </c>
      <c r="AV458" s="13" t="s">
        <v>84</v>
      </c>
      <c r="AW458" s="13" t="s">
        <v>36</v>
      </c>
      <c r="AX458" s="13" t="s">
        <v>75</v>
      </c>
      <c r="AY458" s="239" t="s">
        <v>173</v>
      </c>
    </row>
    <row r="459" s="13" customFormat="1">
      <c r="A459" s="13"/>
      <c r="B459" s="228"/>
      <c r="C459" s="229"/>
      <c r="D459" s="230" t="s">
        <v>183</v>
      </c>
      <c r="E459" s="231" t="s">
        <v>19</v>
      </c>
      <c r="F459" s="232" t="s">
        <v>892</v>
      </c>
      <c r="G459" s="229"/>
      <c r="H459" s="233">
        <v>12.4</v>
      </c>
      <c r="I459" s="234"/>
      <c r="J459" s="229"/>
      <c r="K459" s="229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183</v>
      </c>
      <c r="AU459" s="239" t="s">
        <v>84</v>
      </c>
      <c r="AV459" s="13" t="s">
        <v>84</v>
      </c>
      <c r="AW459" s="13" t="s">
        <v>36</v>
      </c>
      <c r="AX459" s="13" t="s">
        <v>75</v>
      </c>
      <c r="AY459" s="239" t="s">
        <v>173</v>
      </c>
    </row>
    <row r="460" s="13" customFormat="1">
      <c r="A460" s="13"/>
      <c r="B460" s="228"/>
      <c r="C460" s="229"/>
      <c r="D460" s="230" t="s">
        <v>183</v>
      </c>
      <c r="E460" s="231" t="s">
        <v>19</v>
      </c>
      <c r="F460" s="232" t="s">
        <v>893</v>
      </c>
      <c r="G460" s="229"/>
      <c r="H460" s="233">
        <v>10.42</v>
      </c>
      <c r="I460" s="234"/>
      <c r="J460" s="229"/>
      <c r="K460" s="229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183</v>
      </c>
      <c r="AU460" s="239" t="s">
        <v>84</v>
      </c>
      <c r="AV460" s="13" t="s">
        <v>84</v>
      </c>
      <c r="AW460" s="13" t="s">
        <v>36</v>
      </c>
      <c r="AX460" s="13" t="s">
        <v>75</v>
      </c>
      <c r="AY460" s="239" t="s">
        <v>173</v>
      </c>
    </row>
    <row r="461" s="2" customFormat="1" ht="44.25" customHeight="1">
      <c r="A461" s="36"/>
      <c r="B461" s="37"/>
      <c r="C461" s="210" t="s">
        <v>894</v>
      </c>
      <c r="D461" s="210" t="s">
        <v>79</v>
      </c>
      <c r="E461" s="211" t="s">
        <v>895</v>
      </c>
      <c r="F461" s="212" t="s">
        <v>896</v>
      </c>
      <c r="G461" s="213" t="s">
        <v>190</v>
      </c>
      <c r="H461" s="214">
        <v>34.869999999999997</v>
      </c>
      <c r="I461" s="215"/>
      <c r="J461" s="216">
        <f>ROUND(I461*H461,2)</f>
        <v>0</v>
      </c>
      <c r="K461" s="212" t="s">
        <v>179</v>
      </c>
      <c r="L461" s="42"/>
      <c r="M461" s="217" t="s">
        <v>19</v>
      </c>
      <c r="N461" s="218" t="s">
        <v>46</v>
      </c>
      <c r="O461" s="82"/>
      <c r="P461" s="219">
        <f>O461*H461</f>
        <v>0</v>
      </c>
      <c r="Q461" s="219">
        <v>0.00010000000000000001</v>
      </c>
      <c r="R461" s="219">
        <f>Q461*H461</f>
        <v>0.0034870000000000001</v>
      </c>
      <c r="S461" s="219">
        <v>0</v>
      </c>
      <c r="T461" s="220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21" t="s">
        <v>272</v>
      </c>
      <c r="AT461" s="221" t="s">
        <v>79</v>
      </c>
      <c r="AU461" s="221" t="s">
        <v>84</v>
      </c>
      <c r="AY461" s="15" t="s">
        <v>173</v>
      </c>
      <c r="BE461" s="222">
        <f>IF(N461="základní",J461,0)</f>
        <v>0</v>
      </c>
      <c r="BF461" s="222">
        <f>IF(N461="snížená",J461,0)</f>
        <v>0</v>
      </c>
      <c r="BG461" s="222">
        <f>IF(N461="zákl. přenesená",J461,0)</f>
        <v>0</v>
      </c>
      <c r="BH461" s="222">
        <f>IF(N461="sníž. přenesená",J461,0)</f>
        <v>0</v>
      </c>
      <c r="BI461" s="222">
        <f>IF(N461="nulová",J461,0)</f>
        <v>0</v>
      </c>
      <c r="BJ461" s="15" t="s">
        <v>82</v>
      </c>
      <c r="BK461" s="222">
        <f>ROUND(I461*H461,2)</f>
        <v>0</v>
      </c>
      <c r="BL461" s="15" t="s">
        <v>272</v>
      </c>
      <c r="BM461" s="221" t="s">
        <v>897</v>
      </c>
    </row>
    <row r="462" s="2" customFormat="1">
      <c r="A462" s="36"/>
      <c r="B462" s="37"/>
      <c r="C462" s="38"/>
      <c r="D462" s="223" t="s">
        <v>181</v>
      </c>
      <c r="E462" s="38"/>
      <c r="F462" s="224" t="s">
        <v>898</v>
      </c>
      <c r="G462" s="38"/>
      <c r="H462" s="38"/>
      <c r="I462" s="225"/>
      <c r="J462" s="38"/>
      <c r="K462" s="38"/>
      <c r="L462" s="42"/>
      <c r="M462" s="226"/>
      <c r="N462" s="227"/>
      <c r="O462" s="82"/>
      <c r="P462" s="82"/>
      <c r="Q462" s="82"/>
      <c r="R462" s="82"/>
      <c r="S462" s="82"/>
      <c r="T462" s="83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5" t="s">
        <v>181</v>
      </c>
      <c r="AU462" s="15" t="s">
        <v>84</v>
      </c>
    </row>
    <row r="463" s="13" customFormat="1">
      <c r="A463" s="13"/>
      <c r="B463" s="228"/>
      <c r="C463" s="229"/>
      <c r="D463" s="230" t="s">
        <v>183</v>
      </c>
      <c r="E463" s="231" t="s">
        <v>19</v>
      </c>
      <c r="F463" s="232" t="s">
        <v>899</v>
      </c>
      <c r="G463" s="229"/>
      <c r="H463" s="233">
        <v>30.875</v>
      </c>
      <c r="I463" s="234"/>
      <c r="J463" s="229"/>
      <c r="K463" s="229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183</v>
      </c>
      <c r="AU463" s="239" t="s">
        <v>84</v>
      </c>
      <c r="AV463" s="13" t="s">
        <v>84</v>
      </c>
      <c r="AW463" s="13" t="s">
        <v>36</v>
      </c>
      <c r="AX463" s="13" t="s">
        <v>75</v>
      </c>
      <c r="AY463" s="239" t="s">
        <v>173</v>
      </c>
    </row>
    <row r="464" s="13" customFormat="1">
      <c r="A464" s="13"/>
      <c r="B464" s="228"/>
      <c r="C464" s="229"/>
      <c r="D464" s="230" t="s">
        <v>183</v>
      </c>
      <c r="E464" s="231" t="s">
        <v>19</v>
      </c>
      <c r="F464" s="232" t="s">
        <v>522</v>
      </c>
      <c r="G464" s="229"/>
      <c r="H464" s="233">
        <v>3.9950000000000001</v>
      </c>
      <c r="I464" s="234"/>
      <c r="J464" s="229"/>
      <c r="K464" s="229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183</v>
      </c>
      <c r="AU464" s="239" t="s">
        <v>84</v>
      </c>
      <c r="AV464" s="13" t="s">
        <v>84</v>
      </c>
      <c r="AW464" s="13" t="s">
        <v>36</v>
      </c>
      <c r="AX464" s="13" t="s">
        <v>75</v>
      </c>
      <c r="AY464" s="239" t="s">
        <v>173</v>
      </c>
    </row>
    <row r="465" s="2" customFormat="1" ht="37.8" customHeight="1">
      <c r="A465" s="36"/>
      <c r="B465" s="37"/>
      <c r="C465" s="210" t="s">
        <v>900</v>
      </c>
      <c r="D465" s="210" t="s">
        <v>79</v>
      </c>
      <c r="E465" s="211" t="s">
        <v>901</v>
      </c>
      <c r="F465" s="212" t="s">
        <v>902</v>
      </c>
      <c r="G465" s="213" t="s">
        <v>190</v>
      </c>
      <c r="H465" s="214">
        <v>181.655</v>
      </c>
      <c r="I465" s="215"/>
      <c r="J465" s="216">
        <f>ROUND(I465*H465,2)</f>
        <v>0</v>
      </c>
      <c r="K465" s="212" t="s">
        <v>179</v>
      </c>
      <c r="L465" s="42"/>
      <c r="M465" s="217" t="s">
        <v>19</v>
      </c>
      <c r="N465" s="218" t="s">
        <v>46</v>
      </c>
      <c r="O465" s="82"/>
      <c r="P465" s="219">
        <f>O465*H465</f>
        <v>0</v>
      </c>
      <c r="Q465" s="219">
        <v>0.00010000000000000001</v>
      </c>
      <c r="R465" s="219">
        <f>Q465*H465</f>
        <v>0.018165500000000001</v>
      </c>
      <c r="S465" s="219">
        <v>0</v>
      </c>
      <c r="T465" s="220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21" t="s">
        <v>272</v>
      </c>
      <c r="AT465" s="221" t="s">
        <v>79</v>
      </c>
      <c r="AU465" s="221" t="s">
        <v>84</v>
      </c>
      <c r="AY465" s="15" t="s">
        <v>173</v>
      </c>
      <c r="BE465" s="222">
        <f>IF(N465="základní",J465,0)</f>
        <v>0</v>
      </c>
      <c r="BF465" s="222">
        <f>IF(N465="snížená",J465,0)</f>
        <v>0</v>
      </c>
      <c r="BG465" s="222">
        <f>IF(N465="zákl. přenesená",J465,0)</f>
        <v>0</v>
      </c>
      <c r="BH465" s="222">
        <f>IF(N465="sníž. přenesená",J465,0)</f>
        <v>0</v>
      </c>
      <c r="BI465" s="222">
        <f>IF(N465="nulová",J465,0)</f>
        <v>0</v>
      </c>
      <c r="BJ465" s="15" t="s">
        <v>82</v>
      </c>
      <c r="BK465" s="222">
        <f>ROUND(I465*H465,2)</f>
        <v>0</v>
      </c>
      <c r="BL465" s="15" t="s">
        <v>272</v>
      </c>
      <c r="BM465" s="221" t="s">
        <v>903</v>
      </c>
    </row>
    <row r="466" s="2" customFormat="1">
      <c r="A466" s="36"/>
      <c r="B466" s="37"/>
      <c r="C466" s="38"/>
      <c r="D466" s="223" t="s">
        <v>181</v>
      </c>
      <c r="E466" s="38"/>
      <c r="F466" s="224" t="s">
        <v>904</v>
      </c>
      <c r="G466" s="38"/>
      <c r="H466" s="38"/>
      <c r="I466" s="225"/>
      <c r="J466" s="38"/>
      <c r="K466" s="38"/>
      <c r="L466" s="42"/>
      <c r="M466" s="226"/>
      <c r="N466" s="227"/>
      <c r="O466" s="82"/>
      <c r="P466" s="82"/>
      <c r="Q466" s="82"/>
      <c r="R466" s="82"/>
      <c r="S466" s="82"/>
      <c r="T466" s="83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5" t="s">
        <v>181</v>
      </c>
      <c r="AU466" s="15" t="s">
        <v>84</v>
      </c>
    </row>
    <row r="467" s="13" customFormat="1">
      <c r="A467" s="13"/>
      <c r="B467" s="228"/>
      <c r="C467" s="229"/>
      <c r="D467" s="230" t="s">
        <v>183</v>
      </c>
      <c r="E467" s="231" t="s">
        <v>19</v>
      </c>
      <c r="F467" s="232" t="s">
        <v>528</v>
      </c>
      <c r="G467" s="229"/>
      <c r="H467" s="233">
        <v>164.5</v>
      </c>
      <c r="I467" s="234"/>
      <c r="J467" s="229"/>
      <c r="K467" s="229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183</v>
      </c>
      <c r="AU467" s="239" t="s">
        <v>84</v>
      </c>
      <c r="AV467" s="13" t="s">
        <v>84</v>
      </c>
      <c r="AW467" s="13" t="s">
        <v>36</v>
      </c>
      <c r="AX467" s="13" t="s">
        <v>75</v>
      </c>
      <c r="AY467" s="239" t="s">
        <v>173</v>
      </c>
    </row>
    <row r="468" s="13" customFormat="1">
      <c r="A468" s="13"/>
      <c r="B468" s="228"/>
      <c r="C468" s="229"/>
      <c r="D468" s="230" t="s">
        <v>183</v>
      </c>
      <c r="E468" s="231" t="s">
        <v>19</v>
      </c>
      <c r="F468" s="232" t="s">
        <v>529</v>
      </c>
      <c r="G468" s="229"/>
      <c r="H468" s="233">
        <v>17.155000000000001</v>
      </c>
      <c r="I468" s="234"/>
      <c r="J468" s="229"/>
      <c r="K468" s="229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183</v>
      </c>
      <c r="AU468" s="239" t="s">
        <v>84</v>
      </c>
      <c r="AV468" s="13" t="s">
        <v>84</v>
      </c>
      <c r="AW468" s="13" t="s">
        <v>36</v>
      </c>
      <c r="AX468" s="13" t="s">
        <v>75</v>
      </c>
      <c r="AY468" s="239" t="s">
        <v>173</v>
      </c>
    </row>
    <row r="469" s="2" customFormat="1" ht="33" customHeight="1">
      <c r="A469" s="36"/>
      <c r="B469" s="37"/>
      <c r="C469" s="210" t="s">
        <v>905</v>
      </c>
      <c r="D469" s="210" t="s">
        <v>79</v>
      </c>
      <c r="E469" s="211" t="s">
        <v>906</v>
      </c>
      <c r="F469" s="212" t="s">
        <v>907</v>
      </c>
      <c r="G469" s="213" t="s">
        <v>190</v>
      </c>
      <c r="H469" s="214">
        <v>27</v>
      </c>
      <c r="I469" s="215"/>
      <c r="J469" s="216">
        <f>ROUND(I469*H469,2)</f>
        <v>0</v>
      </c>
      <c r="K469" s="212" t="s">
        <v>179</v>
      </c>
      <c r="L469" s="42"/>
      <c r="M469" s="217" t="s">
        <v>19</v>
      </c>
      <c r="N469" s="218" t="s">
        <v>46</v>
      </c>
      <c r="O469" s="82"/>
      <c r="P469" s="219">
        <f>O469*H469</f>
        <v>0</v>
      </c>
      <c r="Q469" s="219">
        <v>0.00020000000000000001</v>
      </c>
      <c r="R469" s="219">
        <f>Q469*H469</f>
        <v>0.0054000000000000003</v>
      </c>
      <c r="S469" s="219">
        <v>0</v>
      </c>
      <c r="T469" s="220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221" t="s">
        <v>272</v>
      </c>
      <c r="AT469" s="221" t="s">
        <v>79</v>
      </c>
      <c r="AU469" s="221" t="s">
        <v>84</v>
      </c>
      <c r="AY469" s="15" t="s">
        <v>173</v>
      </c>
      <c r="BE469" s="222">
        <f>IF(N469="základní",J469,0)</f>
        <v>0</v>
      </c>
      <c r="BF469" s="222">
        <f>IF(N469="snížená",J469,0)</f>
        <v>0</v>
      </c>
      <c r="BG469" s="222">
        <f>IF(N469="zákl. přenesená",J469,0)</f>
        <v>0</v>
      </c>
      <c r="BH469" s="222">
        <f>IF(N469="sníž. přenesená",J469,0)</f>
        <v>0</v>
      </c>
      <c r="BI469" s="222">
        <f>IF(N469="nulová",J469,0)</f>
        <v>0</v>
      </c>
      <c r="BJ469" s="15" t="s">
        <v>82</v>
      </c>
      <c r="BK469" s="222">
        <f>ROUND(I469*H469,2)</f>
        <v>0</v>
      </c>
      <c r="BL469" s="15" t="s">
        <v>272</v>
      </c>
      <c r="BM469" s="221" t="s">
        <v>908</v>
      </c>
    </row>
    <row r="470" s="2" customFormat="1">
      <c r="A470" s="36"/>
      <c r="B470" s="37"/>
      <c r="C470" s="38"/>
      <c r="D470" s="223" t="s">
        <v>181</v>
      </c>
      <c r="E470" s="38"/>
      <c r="F470" s="224" t="s">
        <v>909</v>
      </c>
      <c r="G470" s="38"/>
      <c r="H470" s="38"/>
      <c r="I470" s="225"/>
      <c r="J470" s="38"/>
      <c r="K470" s="38"/>
      <c r="L470" s="42"/>
      <c r="M470" s="226"/>
      <c r="N470" s="227"/>
      <c r="O470" s="82"/>
      <c r="P470" s="82"/>
      <c r="Q470" s="82"/>
      <c r="R470" s="82"/>
      <c r="S470" s="82"/>
      <c r="T470" s="83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5" t="s">
        <v>181</v>
      </c>
      <c r="AU470" s="15" t="s">
        <v>84</v>
      </c>
    </row>
    <row r="471" s="13" customFormat="1">
      <c r="A471" s="13"/>
      <c r="B471" s="228"/>
      <c r="C471" s="229"/>
      <c r="D471" s="230" t="s">
        <v>183</v>
      </c>
      <c r="E471" s="231" t="s">
        <v>19</v>
      </c>
      <c r="F471" s="232" t="s">
        <v>910</v>
      </c>
      <c r="G471" s="229"/>
      <c r="H471" s="233">
        <v>27</v>
      </c>
      <c r="I471" s="234"/>
      <c r="J471" s="229"/>
      <c r="K471" s="229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183</v>
      </c>
      <c r="AU471" s="239" t="s">
        <v>84</v>
      </c>
      <c r="AV471" s="13" t="s">
        <v>84</v>
      </c>
      <c r="AW471" s="13" t="s">
        <v>36</v>
      </c>
      <c r="AX471" s="13" t="s">
        <v>82</v>
      </c>
      <c r="AY471" s="239" t="s">
        <v>173</v>
      </c>
    </row>
    <row r="472" s="2" customFormat="1" ht="37.8" customHeight="1">
      <c r="A472" s="36"/>
      <c r="B472" s="37"/>
      <c r="C472" s="210" t="s">
        <v>911</v>
      </c>
      <c r="D472" s="210" t="s">
        <v>79</v>
      </c>
      <c r="E472" s="211" t="s">
        <v>912</v>
      </c>
      <c r="F472" s="212" t="s">
        <v>913</v>
      </c>
      <c r="G472" s="213" t="s">
        <v>190</v>
      </c>
      <c r="H472" s="214">
        <v>205.04499999999999</v>
      </c>
      <c r="I472" s="215"/>
      <c r="J472" s="216">
        <f>ROUND(I472*H472,2)</f>
        <v>0</v>
      </c>
      <c r="K472" s="212" t="s">
        <v>179</v>
      </c>
      <c r="L472" s="42"/>
      <c r="M472" s="217" t="s">
        <v>19</v>
      </c>
      <c r="N472" s="218" t="s">
        <v>46</v>
      </c>
      <c r="O472" s="82"/>
      <c r="P472" s="219">
        <f>O472*H472</f>
        <v>0</v>
      </c>
      <c r="Q472" s="219">
        <v>0.00029</v>
      </c>
      <c r="R472" s="219">
        <f>Q472*H472</f>
        <v>0.059463049999999996</v>
      </c>
      <c r="S472" s="219">
        <v>0</v>
      </c>
      <c r="T472" s="220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221" t="s">
        <v>272</v>
      </c>
      <c r="AT472" s="221" t="s">
        <v>79</v>
      </c>
      <c r="AU472" s="221" t="s">
        <v>84</v>
      </c>
      <c r="AY472" s="15" t="s">
        <v>173</v>
      </c>
      <c r="BE472" s="222">
        <f>IF(N472="základní",J472,0)</f>
        <v>0</v>
      </c>
      <c r="BF472" s="222">
        <f>IF(N472="snížená",J472,0)</f>
        <v>0</v>
      </c>
      <c r="BG472" s="222">
        <f>IF(N472="zákl. přenesená",J472,0)</f>
        <v>0</v>
      </c>
      <c r="BH472" s="222">
        <f>IF(N472="sníž. přenesená",J472,0)</f>
        <v>0</v>
      </c>
      <c r="BI472" s="222">
        <f>IF(N472="nulová",J472,0)</f>
        <v>0</v>
      </c>
      <c r="BJ472" s="15" t="s">
        <v>82</v>
      </c>
      <c r="BK472" s="222">
        <f>ROUND(I472*H472,2)</f>
        <v>0</v>
      </c>
      <c r="BL472" s="15" t="s">
        <v>272</v>
      </c>
      <c r="BM472" s="221" t="s">
        <v>914</v>
      </c>
    </row>
    <row r="473" s="2" customFormat="1">
      <c r="A473" s="36"/>
      <c r="B473" s="37"/>
      <c r="C473" s="38"/>
      <c r="D473" s="223" t="s">
        <v>181</v>
      </c>
      <c r="E473" s="38"/>
      <c r="F473" s="224" t="s">
        <v>915</v>
      </c>
      <c r="G473" s="38"/>
      <c r="H473" s="38"/>
      <c r="I473" s="225"/>
      <c r="J473" s="38"/>
      <c r="K473" s="38"/>
      <c r="L473" s="42"/>
      <c r="M473" s="226"/>
      <c r="N473" s="227"/>
      <c r="O473" s="82"/>
      <c r="P473" s="82"/>
      <c r="Q473" s="82"/>
      <c r="R473" s="82"/>
      <c r="S473" s="82"/>
      <c r="T473" s="83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5" t="s">
        <v>181</v>
      </c>
      <c r="AU473" s="15" t="s">
        <v>84</v>
      </c>
    </row>
    <row r="474" s="13" customFormat="1">
      <c r="A474" s="13"/>
      <c r="B474" s="228"/>
      <c r="C474" s="229"/>
      <c r="D474" s="230" t="s">
        <v>183</v>
      </c>
      <c r="E474" s="231" t="s">
        <v>19</v>
      </c>
      <c r="F474" s="232" t="s">
        <v>916</v>
      </c>
      <c r="G474" s="229"/>
      <c r="H474" s="233">
        <v>23.68</v>
      </c>
      <c r="I474" s="234"/>
      <c r="J474" s="229"/>
      <c r="K474" s="229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183</v>
      </c>
      <c r="AU474" s="239" t="s">
        <v>84</v>
      </c>
      <c r="AV474" s="13" t="s">
        <v>84</v>
      </c>
      <c r="AW474" s="13" t="s">
        <v>36</v>
      </c>
      <c r="AX474" s="13" t="s">
        <v>75</v>
      </c>
      <c r="AY474" s="239" t="s">
        <v>173</v>
      </c>
    </row>
    <row r="475" s="13" customFormat="1">
      <c r="A475" s="13"/>
      <c r="B475" s="228"/>
      <c r="C475" s="229"/>
      <c r="D475" s="230" t="s">
        <v>183</v>
      </c>
      <c r="E475" s="231" t="s">
        <v>19</v>
      </c>
      <c r="F475" s="232" t="s">
        <v>917</v>
      </c>
      <c r="G475" s="229"/>
      <c r="H475" s="233">
        <v>18</v>
      </c>
      <c r="I475" s="234"/>
      <c r="J475" s="229"/>
      <c r="K475" s="229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183</v>
      </c>
      <c r="AU475" s="239" t="s">
        <v>84</v>
      </c>
      <c r="AV475" s="13" t="s">
        <v>84</v>
      </c>
      <c r="AW475" s="13" t="s">
        <v>36</v>
      </c>
      <c r="AX475" s="13" t="s">
        <v>75</v>
      </c>
      <c r="AY475" s="239" t="s">
        <v>173</v>
      </c>
    </row>
    <row r="476" s="13" customFormat="1">
      <c r="A476" s="13"/>
      <c r="B476" s="228"/>
      <c r="C476" s="229"/>
      <c r="D476" s="230" t="s">
        <v>183</v>
      </c>
      <c r="E476" s="231" t="s">
        <v>19</v>
      </c>
      <c r="F476" s="232" t="s">
        <v>918</v>
      </c>
      <c r="G476" s="229"/>
      <c r="H476" s="233">
        <v>68.400000000000006</v>
      </c>
      <c r="I476" s="234"/>
      <c r="J476" s="229"/>
      <c r="K476" s="229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183</v>
      </c>
      <c r="AU476" s="239" t="s">
        <v>84</v>
      </c>
      <c r="AV476" s="13" t="s">
        <v>84</v>
      </c>
      <c r="AW476" s="13" t="s">
        <v>36</v>
      </c>
      <c r="AX476" s="13" t="s">
        <v>75</v>
      </c>
      <c r="AY476" s="239" t="s">
        <v>173</v>
      </c>
    </row>
    <row r="477" s="13" customFormat="1">
      <c r="A477" s="13"/>
      <c r="B477" s="228"/>
      <c r="C477" s="229"/>
      <c r="D477" s="230" t="s">
        <v>183</v>
      </c>
      <c r="E477" s="231" t="s">
        <v>19</v>
      </c>
      <c r="F477" s="232" t="s">
        <v>574</v>
      </c>
      <c r="G477" s="229"/>
      <c r="H477" s="233">
        <v>47.939999999999998</v>
      </c>
      <c r="I477" s="234"/>
      <c r="J477" s="229"/>
      <c r="K477" s="229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183</v>
      </c>
      <c r="AU477" s="239" t="s">
        <v>84</v>
      </c>
      <c r="AV477" s="13" t="s">
        <v>84</v>
      </c>
      <c r="AW477" s="13" t="s">
        <v>36</v>
      </c>
      <c r="AX477" s="13" t="s">
        <v>75</v>
      </c>
      <c r="AY477" s="239" t="s">
        <v>173</v>
      </c>
    </row>
    <row r="478" s="13" customFormat="1">
      <c r="A478" s="13"/>
      <c r="B478" s="228"/>
      <c r="C478" s="229"/>
      <c r="D478" s="230" t="s">
        <v>183</v>
      </c>
      <c r="E478" s="231" t="s">
        <v>19</v>
      </c>
      <c r="F478" s="232" t="s">
        <v>919</v>
      </c>
      <c r="G478" s="229"/>
      <c r="H478" s="233">
        <v>2.8199999999999998</v>
      </c>
      <c r="I478" s="234"/>
      <c r="J478" s="229"/>
      <c r="K478" s="229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183</v>
      </c>
      <c r="AU478" s="239" t="s">
        <v>84</v>
      </c>
      <c r="AV478" s="13" t="s">
        <v>84</v>
      </c>
      <c r="AW478" s="13" t="s">
        <v>36</v>
      </c>
      <c r="AX478" s="13" t="s">
        <v>75</v>
      </c>
      <c r="AY478" s="239" t="s">
        <v>173</v>
      </c>
    </row>
    <row r="479" s="13" customFormat="1">
      <c r="A479" s="13"/>
      <c r="B479" s="228"/>
      <c r="C479" s="229"/>
      <c r="D479" s="230" t="s">
        <v>183</v>
      </c>
      <c r="E479" s="231" t="s">
        <v>19</v>
      </c>
      <c r="F479" s="232" t="s">
        <v>920</v>
      </c>
      <c r="G479" s="229"/>
      <c r="H479" s="233">
        <v>4.2300000000000004</v>
      </c>
      <c r="I479" s="234"/>
      <c r="J479" s="229"/>
      <c r="K479" s="229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183</v>
      </c>
      <c r="AU479" s="239" t="s">
        <v>84</v>
      </c>
      <c r="AV479" s="13" t="s">
        <v>84</v>
      </c>
      <c r="AW479" s="13" t="s">
        <v>36</v>
      </c>
      <c r="AX479" s="13" t="s">
        <v>75</v>
      </c>
      <c r="AY479" s="239" t="s">
        <v>173</v>
      </c>
    </row>
    <row r="480" s="13" customFormat="1">
      <c r="A480" s="13"/>
      <c r="B480" s="228"/>
      <c r="C480" s="229"/>
      <c r="D480" s="230" t="s">
        <v>183</v>
      </c>
      <c r="E480" s="231" t="s">
        <v>19</v>
      </c>
      <c r="F480" s="232" t="s">
        <v>529</v>
      </c>
      <c r="G480" s="229"/>
      <c r="H480" s="233">
        <v>17.155000000000001</v>
      </c>
      <c r="I480" s="234"/>
      <c r="J480" s="229"/>
      <c r="K480" s="229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183</v>
      </c>
      <c r="AU480" s="239" t="s">
        <v>84</v>
      </c>
      <c r="AV480" s="13" t="s">
        <v>84</v>
      </c>
      <c r="AW480" s="13" t="s">
        <v>36</v>
      </c>
      <c r="AX480" s="13" t="s">
        <v>75</v>
      </c>
      <c r="AY480" s="239" t="s">
        <v>173</v>
      </c>
    </row>
    <row r="481" s="13" customFormat="1">
      <c r="A481" s="13"/>
      <c r="B481" s="228"/>
      <c r="C481" s="229"/>
      <c r="D481" s="230" t="s">
        <v>183</v>
      </c>
      <c r="E481" s="231" t="s">
        <v>19</v>
      </c>
      <c r="F481" s="232" t="s">
        <v>921</v>
      </c>
      <c r="G481" s="229"/>
      <c r="H481" s="233">
        <v>12.4</v>
      </c>
      <c r="I481" s="234"/>
      <c r="J481" s="229"/>
      <c r="K481" s="229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183</v>
      </c>
      <c r="AU481" s="239" t="s">
        <v>84</v>
      </c>
      <c r="AV481" s="13" t="s">
        <v>84</v>
      </c>
      <c r="AW481" s="13" t="s">
        <v>36</v>
      </c>
      <c r="AX481" s="13" t="s">
        <v>75</v>
      </c>
      <c r="AY481" s="239" t="s">
        <v>173</v>
      </c>
    </row>
    <row r="482" s="13" customFormat="1">
      <c r="A482" s="13"/>
      <c r="B482" s="228"/>
      <c r="C482" s="229"/>
      <c r="D482" s="230" t="s">
        <v>183</v>
      </c>
      <c r="E482" s="231" t="s">
        <v>19</v>
      </c>
      <c r="F482" s="232" t="s">
        <v>922</v>
      </c>
      <c r="G482" s="229"/>
      <c r="H482" s="233">
        <v>10.42</v>
      </c>
      <c r="I482" s="234"/>
      <c r="J482" s="229"/>
      <c r="K482" s="229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183</v>
      </c>
      <c r="AU482" s="239" t="s">
        <v>84</v>
      </c>
      <c r="AV482" s="13" t="s">
        <v>84</v>
      </c>
      <c r="AW482" s="13" t="s">
        <v>36</v>
      </c>
      <c r="AX482" s="13" t="s">
        <v>75</v>
      </c>
      <c r="AY482" s="239" t="s">
        <v>173</v>
      </c>
    </row>
    <row r="483" s="2" customFormat="1" ht="37.8" customHeight="1">
      <c r="A483" s="36"/>
      <c r="B483" s="37"/>
      <c r="C483" s="210" t="s">
        <v>923</v>
      </c>
      <c r="D483" s="210" t="s">
        <v>79</v>
      </c>
      <c r="E483" s="211" t="s">
        <v>924</v>
      </c>
      <c r="F483" s="212" t="s">
        <v>925</v>
      </c>
      <c r="G483" s="213" t="s">
        <v>190</v>
      </c>
      <c r="H483" s="214">
        <v>300.25</v>
      </c>
      <c r="I483" s="215"/>
      <c r="J483" s="216">
        <f>ROUND(I483*H483,2)</f>
        <v>0</v>
      </c>
      <c r="K483" s="212" t="s">
        <v>179</v>
      </c>
      <c r="L483" s="42"/>
      <c r="M483" s="217" t="s">
        <v>19</v>
      </c>
      <c r="N483" s="218" t="s">
        <v>46</v>
      </c>
      <c r="O483" s="82"/>
      <c r="P483" s="219">
        <f>O483*H483</f>
        <v>0</v>
      </c>
      <c r="Q483" s="219">
        <v>0.00029</v>
      </c>
      <c r="R483" s="219">
        <f>Q483*H483</f>
        <v>0.087072499999999997</v>
      </c>
      <c r="S483" s="219">
        <v>0</v>
      </c>
      <c r="T483" s="22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221" t="s">
        <v>272</v>
      </c>
      <c r="AT483" s="221" t="s">
        <v>79</v>
      </c>
      <c r="AU483" s="221" t="s">
        <v>84</v>
      </c>
      <c r="AY483" s="15" t="s">
        <v>173</v>
      </c>
      <c r="BE483" s="222">
        <f>IF(N483="základní",J483,0)</f>
        <v>0</v>
      </c>
      <c r="BF483" s="222">
        <f>IF(N483="snížená",J483,0)</f>
        <v>0</v>
      </c>
      <c r="BG483" s="222">
        <f>IF(N483="zákl. přenesená",J483,0)</f>
        <v>0</v>
      </c>
      <c r="BH483" s="222">
        <f>IF(N483="sníž. přenesená",J483,0)</f>
        <v>0</v>
      </c>
      <c r="BI483" s="222">
        <f>IF(N483="nulová",J483,0)</f>
        <v>0</v>
      </c>
      <c r="BJ483" s="15" t="s">
        <v>82</v>
      </c>
      <c r="BK483" s="222">
        <f>ROUND(I483*H483,2)</f>
        <v>0</v>
      </c>
      <c r="BL483" s="15" t="s">
        <v>272</v>
      </c>
      <c r="BM483" s="221" t="s">
        <v>926</v>
      </c>
    </row>
    <row r="484" s="2" customFormat="1">
      <c r="A484" s="36"/>
      <c r="B484" s="37"/>
      <c r="C484" s="38"/>
      <c r="D484" s="223" t="s">
        <v>181</v>
      </c>
      <c r="E484" s="38"/>
      <c r="F484" s="224" t="s">
        <v>927</v>
      </c>
      <c r="G484" s="38"/>
      <c r="H484" s="38"/>
      <c r="I484" s="225"/>
      <c r="J484" s="38"/>
      <c r="K484" s="38"/>
      <c r="L484" s="42"/>
      <c r="M484" s="226"/>
      <c r="N484" s="227"/>
      <c r="O484" s="82"/>
      <c r="P484" s="82"/>
      <c r="Q484" s="82"/>
      <c r="R484" s="82"/>
      <c r="S484" s="82"/>
      <c r="T484" s="83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5" t="s">
        <v>181</v>
      </c>
      <c r="AU484" s="15" t="s">
        <v>84</v>
      </c>
    </row>
    <row r="485" s="13" customFormat="1">
      <c r="A485" s="13"/>
      <c r="B485" s="228"/>
      <c r="C485" s="229"/>
      <c r="D485" s="230" t="s">
        <v>183</v>
      </c>
      <c r="E485" s="231" t="s">
        <v>19</v>
      </c>
      <c r="F485" s="232" t="s">
        <v>928</v>
      </c>
      <c r="G485" s="229"/>
      <c r="H485" s="233">
        <v>73.879999999999995</v>
      </c>
      <c r="I485" s="234"/>
      <c r="J485" s="229"/>
      <c r="K485" s="229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183</v>
      </c>
      <c r="AU485" s="239" t="s">
        <v>84</v>
      </c>
      <c r="AV485" s="13" t="s">
        <v>84</v>
      </c>
      <c r="AW485" s="13" t="s">
        <v>36</v>
      </c>
      <c r="AX485" s="13" t="s">
        <v>75</v>
      </c>
      <c r="AY485" s="239" t="s">
        <v>173</v>
      </c>
    </row>
    <row r="486" s="13" customFormat="1">
      <c r="A486" s="13"/>
      <c r="B486" s="228"/>
      <c r="C486" s="229"/>
      <c r="D486" s="230" t="s">
        <v>183</v>
      </c>
      <c r="E486" s="231" t="s">
        <v>19</v>
      </c>
      <c r="F486" s="232" t="s">
        <v>929</v>
      </c>
      <c r="G486" s="229"/>
      <c r="H486" s="233">
        <v>34.869999999999997</v>
      </c>
      <c r="I486" s="234"/>
      <c r="J486" s="229"/>
      <c r="K486" s="229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183</v>
      </c>
      <c r="AU486" s="239" t="s">
        <v>84</v>
      </c>
      <c r="AV486" s="13" t="s">
        <v>84</v>
      </c>
      <c r="AW486" s="13" t="s">
        <v>36</v>
      </c>
      <c r="AX486" s="13" t="s">
        <v>75</v>
      </c>
      <c r="AY486" s="239" t="s">
        <v>173</v>
      </c>
    </row>
    <row r="487" s="13" customFormat="1">
      <c r="A487" s="13"/>
      <c r="B487" s="228"/>
      <c r="C487" s="229"/>
      <c r="D487" s="230" t="s">
        <v>183</v>
      </c>
      <c r="E487" s="231" t="s">
        <v>19</v>
      </c>
      <c r="F487" s="232" t="s">
        <v>930</v>
      </c>
      <c r="G487" s="229"/>
      <c r="H487" s="233">
        <v>164.5</v>
      </c>
      <c r="I487" s="234"/>
      <c r="J487" s="229"/>
      <c r="K487" s="229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183</v>
      </c>
      <c r="AU487" s="239" t="s">
        <v>84</v>
      </c>
      <c r="AV487" s="13" t="s">
        <v>84</v>
      </c>
      <c r="AW487" s="13" t="s">
        <v>36</v>
      </c>
      <c r="AX487" s="13" t="s">
        <v>75</v>
      </c>
      <c r="AY487" s="239" t="s">
        <v>173</v>
      </c>
    </row>
    <row r="488" s="13" customFormat="1">
      <c r="A488" s="13"/>
      <c r="B488" s="228"/>
      <c r="C488" s="229"/>
      <c r="D488" s="230" t="s">
        <v>183</v>
      </c>
      <c r="E488" s="231" t="s">
        <v>19</v>
      </c>
      <c r="F488" s="232" t="s">
        <v>931</v>
      </c>
      <c r="G488" s="229"/>
      <c r="H488" s="233">
        <v>27</v>
      </c>
      <c r="I488" s="234"/>
      <c r="J488" s="229"/>
      <c r="K488" s="229"/>
      <c r="L488" s="235"/>
      <c r="M488" s="250"/>
      <c r="N488" s="251"/>
      <c r="O488" s="251"/>
      <c r="P488" s="251"/>
      <c r="Q488" s="251"/>
      <c r="R488" s="251"/>
      <c r="S488" s="251"/>
      <c r="T488" s="25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183</v>
      </c>
      <c r="AU488" s="239" t="s">
        <v>84</v>
      </c>
      <c r="AV488" s="13" t="s">
        <v>84</v>
      </c>
      <c r="AW488" s="13" t="s">
        <v>36</v>
      </c>
      <c r="AX488" s="13" t="s">
        <v>75</v>
      </c>
      <c r="AY488" s="239" t="s">
        <v>173</v>
      </c>
    </row>
    <row r="489" s="2" customFormat="1" ht="6.96" customHeight="1">
      <c r="A489" s="36"/>
      <c r="B489" s="57"/>
      <c r="C489" s="58"/>
      <c r="D489" s="58"/>
      <c r="E489" s="58"/>
      <c r="F489" s="58"/>
      <c r="G489" s="58"/>
      <c r="H489" s="58"/>
      <c r="I489" s="58"/>
      <c r="J489" s="58"/>
      <c r="K489" s="58"/>
      <c r="L489" s="42"/>
      <c r="M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</row>
  </sheetData>
  <sheetProtection sheet="1" autoFilter="0" formatColumns="0" formatRows="0" objects="1" scenarios="1" spinCount="100000" saltValue="o+m6QakenMt+TNzTkLSsWh8/ekVklNFdWktWSHzziRHmfRMBqIHZjZ7AxBF5D2IxRPP/p/0P/agwZYvml2Hylg==" hashValue="HAahxSkfQBW30+DK/21i9pfqhUPqKnV/F5sDBS7/IBmeJO4Ht+7NrqqWqCb5rTjNdDZthT55XrpCn6GEjPnEgw==" algorithmName="SHA-512" password="CC35"/>
  <autoFilter ref="C107:K4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2" r:id="rId1" display="https://podminky.urs.cz/item/CS_URS_2024_01/411388531"/>
    <hyperlink ref="F117" r:id="rId2" display="https://podminky.urs.cz/item/CS_URS_2024_01/612135101"/>
    <hyperlink ref="F120" r:id="rId3" display="https://podminky.urs.cz/item/CS_URS_2024_01/631312131"/>
    <hyperlink ref="F125" r:id="rId4" display="https://podminky.urs.cz/item/CS_URS_2024_01/949101112"/>
    <hyperlink ref="F128" r:id="rId5" display="https://podminky.urs.cz/item/CS_URS_2024_01/952901111"/>
    <hyperlink ref="F130" r:id="rId6" display="https://podminky.urs.cz/item/CS_URS_2024_01/952902121"/>
    <hyperlink ref="F134" r:id="rId7" display="https://podminky.urs.cz/item/CS_URS_2024_01/962032641"/>
    <hyperlink ref="F137" r:id="rId8" display="https://podminky.urs.cz/item/CS_URS_2024_01/965042141"/>
    <hyperlink ref="F140" r:id="rId9" display="https://podminky.urs.cz/item/CS_URS_2024_01/974031143"/>
    <hyperlink ref="F144" r:id="rId10" display="https://podminky.urs.cz/item/CS_URS_2024_01/977151115"/>
    <hyperlink ref="F148" r:id="rId11" display="https://podminky.urs.cz/item/CS_URS_2024_01/997013212"/>
    <hyperlink ref="F150" r:id="rId12" display="https://podminky.urs.cz/item/CS_URS_2024_01/997013501"/>
    <hyperlink ref="F152" r:id="rId13" display="https://podminky.urs.cz/item/CS_URS_2024_01/997013509"/>
    <hyperlink ref="F155" r:id="rId14" display="https://podminky.urs.cz/item/CS_URS_2024_01/997013511"/>
    <hyperlink ref="F157" r:id="rId15" display="https://podminky.urs.cz/item/CS_URS_2024_01/997013811"/>
    <hyperlink ref="F160" r:id="rId16" display="https://podminky.urs.cz/item/CS_URS_2024_01/997013812"/>
    <hyperlink ref="F163" r:id="rId17" display="https://podminky.urs.cz/item/CS_URS_2024_01/997013814"/>
    <hyperlink ref="F165" r:id="rId18" display="https://podminky.urs.cz/item/CS_URS_2024_01/997013861"/>
    <hyperlink ref="F168" r:id="rId19" display="https://podminky.urs.cz/item/CS_URS_2024_01/997013863"/>
    <hyperlink ref="F172" r:id="rId20" display="https://podminky.urs.cz/item/CS_URS_2024_01/998018002"/>
    <hyperlink ref="F176" r:id="rId21" display="https://podminky.urs.cz/item/CS_URS_2024_01/713140813"/>
    <hyperlink ref="F180" r:id="rId22" display="https://podminky.urs.cz/item/CS_URS_2024_01/721173723"/>
    <hyperlink ref="F185" r:id="rId23" display="https://podminky.urs.cz/item/CS_URS_2024_01/722173403"/>
    <hyperlink ref="F188" r:id="rId24" display="https://podminky.urs.cz/item/CS_URS_2024_01/722181211"/>
    <hyperlink ref="F190" r:id="rId25" display="https://podminky.urs.cz/item/CS_URS_2024_01/722181241"/>
    <hyperlink ref="F193" r:id="rId26" display="https://podminky.urs.cz/item/CS_URS_2024_01/725211615"/>
    <hyperlink ref="F195" r:id="rId27" display="https://podminky.urs.cz/item/CS_URS_2024_01/725813111"/>
    <hyperlink ref="F197" r:id="rId28" display="https://podminky.urs.cz/item/CS_URS_2024_01/725829121"/>
    <hyperlink ref="F200" r:id="rId29" display="https://podminky.urs.cz/item/CS_URS_2024_01/998725122"/>
    <hyperlink ref="F209" r:id="rId30" display="https://podminky.urs.cz/item/CS_URS_2024_01/733291101"/>
    <hyperlink ref="F213" r:id="rId31" display="https://podminky.urs.cz/item/CS_URS_2024_01/733811252"/>
    <hyperlink ref="F215" r:id="rId32" display="https://podminky.urs.cz/item/CS_URS_2024_01/998733122"/>
    <hyperlink ref="F219" r:id="rId33" display="https://podminky.urs.cz/item/CS_URS_2024_01/735152577"/>
    <hyperlink ref="F222" r:id="rId34" display="https://podminky.urs.cz/item/CS_URS_2024_01/735152579"/>
    <hyperlink ref="F226" r:id="rId35" display="https://podminky.urs.cz/item/CS_URS_2024_01/735152581"/>
    <hyperlink ref="F229" r:id="rId36" display="https://podminky.urs.cz/item/CS_URS_2024_01/735494811"/>
    <hyperlink ref="F234" r:id="rId37" display="https://podminky.urs.cz/item/CS_URS_2024_01/998735122"/>
    <hyperlink ref="F237" r:id="rId38" display="https://podminky.urs.cz/item/CS_URS_2024_01/751511804"/>
    <hyperlink ref="F239" r:id="rId39" display="https://podminky.urs.cz/item/CS_URS_2024_01/751611815"/>
    <hyperlink ref="F241" r:id="rId40" display="https://podminky.urs.cz/item/CS_URS_2024_01/751611841"/>
    <hyperlink ref="F245" r:id="rId41" display="https://podminky.urs.cz/item/CS_URS_2024_01/998751111"/>
    <hyperlink ref="F248" r:id="rId42" display="https://podminky.urs.cz/item/CS_URS_2024_01/762341913"/>
    <hyperlink ref="F253" r:id="rId43" display="https://podminky.urs.cz/item/CS_URS_2024_01/763111362"/>
    <hyperlink ref="F260" r:id="rId44" display="https://podminky.urs.cz/item/CS_URS_2024_01/763111741"/>
    <hyperlink ref="F264" r:id="rId45" display="https://podminky.urs.cz/item/CS_URS_2024_01/713131121"/>
    <hyperlink ref="F268" r:id="rId46" display="https://podminky.urs.cz/item/CS_URS_2024_01/763111811"/>
    <hyperlink ref="F271" r:id="rId47" display="https://podminky.urs.cz/item/CS_URS_2024_01/763121413"/>
    <hyperlink ref="F275" r:id="rId48" display="https://podminky.urs.cz/item/CS_URS_2024_01/763131431"/>
    <hyperlink ref="F279" r:id="rId49" display="https://podminky.urs.cz/item/CS_URS_2024_01/763131751"/>
    <hyperlink ref="F283" r:id="rId50" display="https://podminky.urs.cz/item/CS_URS_2024_01/763131752"/>
    <hyperlink ref="F287" r:id="rId51" display="https://podminky.urs.cz/item/CS_URS_2024_01/763131821"/>
    <hyperlink ref="F290" r:id="rId52" display="https://podminky.urs.cz/item/CS_URS_2024_01/763164715"/>
    <hyperlink ref="F295" r:id="rId53" display="https://podminky.urs.cz/item/CS_URS_2024_01/763164735"/>
    <hyperlink ref="F299" r:id="rId54" display="https://podminky.urs.cz/item/CS_URS_2024_01/763164755"/>
    <hyperlink ref="F302" r:id="rId55" display="https://podminky.urs.cz/item/CS_URS_2024_01/763172388"/>
    <hyperlink ref="F307" r:id="rId56" display="https://podminky.urs.cz/item/CS_URS_2024_01/763181811"/>
    <hyperlink ref="F309" r:id="rId57" display="https://podminky.urs.cz/item/CS_URS_2024_01/763182411"/>
    <hyperlink ref="F312" r:id="rId58" display="https://podminky.urs.cz/item/CS_URS_2024_01/766682111"/>
    <hyperlink ref="F315" r:id="rId59" display="https://podminky.urs.cz/item/CS_URS_2024_01/998763121"/>
    <hyperlink ref="F318" r:id="rId60" display="https://podminky.urs.cz/item/CS_URS_2024_01/765125302"/>
    <hyperlink ref="F321" r:id="rId61" display="https://podminky.urs.cz/item/CS_URS_2024_01/765121411"/>
    <hyperlink ref="F326" r:id="rId62" display="https://podminky.urs.cz/item/CS_URS_2024_01/765121503"/>
    <hyperlink ref="F329" r:id="rId63" display="https://podminky.urs.cz/item/CS_URS_2024_01/765121801"/>
    <hyperlink ref="F333" r:id="rId64" display="https://podminky.urs.cz/item/CS_URS_2024_01/765121821"/>
    <hyperlink ref="F336" r:id="rId65" display="https://podminky.urs.cz/item/CS_URS_2024_01/765192811"/>
    <hyperlink ref="F339" r:id="rId66" display="https://podminky.urs.cz/item/CS_URS_2024_01/998765122"/>
    <hyperlink ref="F342" r:id="rId67" display="https://podminky.urs.cz/item/CS_URS_2024_01/766660171"/>
    <hyperlink ref="F345" r:id="rId68" display="https://podminky.urs.cz/item/CS_URS_2024_01/766660172"/>
    <hyperlink ref="F349" r:id="rId69" display="https://podminky.urs.cz/item/CS_URS_2024_01/766671024"/>
    <hyperlink ref="F352" r:id="rId70" display="https://podminky.urs.cz/item/CS_URS_2024_01/766671025"/>
    <hyperlink ref="F355" r:id="rId71" display="https://podminky.urs.cz/item/CS_URS_2024_01/766673810"/>
    <hyperlink ref="F357" r:id="rId72" display="https://podminky.urs.cz/item/CS_URS_2024_01/766691914"/>
    <hyperlink ref="F359" r:id="rId73" display="https://podminky.urs.cz/item/CS_URS_2024_01/998766122"/>
    <hyperlink ref="F362" r:id="rId74" display="https://podminky.urs.cz/item/CS_URS_2024_01/771111011"/>
    <hyperlink ref="F364" r:id="rId75" display="https://podminky.urs.cz/item/CS_URS_2024_01/771121011"/>
    <hyperlink ref="F366" r:id="rId76" display="https://podminky.urs.cz/item/CS_URS_2024_01/771151016"/>
    <hyperlink ref="F368" r:id="rId77" display="https://podminky.urs.cz/item/CS_URS_2024_01/771474212"/>
    <hyperlink ref="F373" r:id="rId78" display="https://podminky.urs.cz/item/CS_URS_2024_01/771571810"/>
    <hyperlink ref="F376" r:id="rId79" display="https://podminky.urs.cz/item/CS_URS_2024_01/771574433"/>
    <hyperlink ref="F380" r:id="rId80" display="https://podminky.urs.cz/item/CS_URS_2024_01/998771122"/>
    <hyperlink ref="F386" r:id="rId81" display="https://podminky.urs.cz/item/CS_URS_2024_01/776111311"/>
    <hyperlink ref="F390" r:id="rId82" display="https://podminky.urs.cz/item/CS_URS_2024_01/776121112"/>
    <hyperlink ref="F392" r:id="rId83" display="https://podminky.urs.cz/item/CS_URS_2024_01/776221121"/>
    <hyperlink ref="F398" r:id="rId84" display="https://podminky.urs.cz/item/CS_URS_2024_01/776421111"/>
    <hyperlink ref="F404" r:id="rId85" display="https://podminky.urs.cz/item/CS_URS_2024_01/776421711"/>
    <hyperlink ref="F412" r:id="rId86" display="https://podminky.urs.cz/item/CS_URS_2024_01/998776122"/>
    <hyperlink ref="F415" r:id="rId87" display="https://podminky.urs.cz/item/CS_URS_2024_01/781121011"/>
    <hyperlink ref="F418" r:id="rId88" display="https://podminky.urs.cz/item/CS_URS_2024_01/781472217"/>
    <hyperlink ref="F423" r:id="rId89" display="https://podminky.urs.cz/item/CS_URS_2024_01/781492211"/>
    <hyperlink ref="F428" r:id="rId90" display="https://podminky.urs.cz/item/CS_URS_2024_01/998781122"/>
    <hyperlink ref="F431" r:id="rId91" display="https://podminky.urs.cz/item/CS_URS_2024_01/783213121"/>
    <hyperlink ref="F440" r:id="rId92" display="https://podminky.urs.cz/item/CS_URS_2024_01/783301303"/>
    <hyperlink ref="F444" r:id="rId93" display="https://podminky.urs.cz/item/CS_URS_2024_01/783314203"/>
    <hyperlink ref="F448" r:id="rId94" display="https://podminky.urs.cz/item/CS_URS_2024_01/783317105"/>
    <hyperlink ref="F453" r:id="rId95" display="https://podminky.urs.cz/item/CS_URS_2024_01/763111717"/>
    <hyperlink ref="F462" r:id="rId96" display="https://podminky.urs.cz/item/CS_URS_2024_01/763121714"/>
    <hyperlink ref="F466" r:id="rId97" display="https://podminky.urs.cz/item/CS_URS_2024_01/763131714"/>
    <hyperlink ref="F470" r:id="rId98" display="https://podminky.urs.cz/item/CS_URS_2024_01/784181121"/>
    <hyperlink ref="F473" r:id="rId99" display="https://podminky.urs.cz/item/CS_URS_2024_01/784221101"/>
    <hyperlink ref="F484" r:id="rId100" display="https://podminky.urs.cz/item/CS_URS_2024_01/78422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128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932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ROUND(J93,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ROUND((SUM(BE93:BE152)),  2)</f>
        <v>0</v>
      </c>
      <c r="G35" s="36"/>
      <c r="H35" s="36"/>
      <c r="I35" s="155">
        <v>0.20999999999999999</v>
      </c>
      <c r="J35" s="154">
        <f>ROUND(((SUM(BE93:BE152))*I35),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ROUND((SUM(BF93:BF152)),  2)</f>
        <v>0</v>
      </c>
      <c r="G36" s="36"/>
      <c r="H36" s="36"/>
      <c r="I36" s="155">
        <v>0.12</v>
      </c>
      <c r="J36" s="154">
        <f>ROUND(((SUM(BF93:BF152))*I36),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ROUND((SUM(BG93:BG152)),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ROUND((SUM(BH93:BH152)),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ROUND((SUM(BI93:BI152)),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128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B - Elektroinstalace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J93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933</v>
      </c>
      <c r="E64" s="175"/>
      <c r="F64" s="175"/>
      <c r="G64" s="175"/>
      <c r="H64" s="175"/>
      <c r="I64" s="175"/>
      <c r="J64" s="176">
        <f>J94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2"/>
      <c r="C65" s="173"/>
      <c r="D65" s="174" t="s">
        <v>934</v>
      </c>
      <c r="E65" s="175"/>
      <c r="F65" s="175"/>
      <c r="G65" s="175"/>
      <c r="H65" s="175"/>
      <c r="I65" s="175"/>
      <c r="J65" s="176">
        <f>J95</f>
        <v>0</v>
      </c>
      <c r="K65" s="173"/>
      <c r="L65" s="17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72"/>
      <c r="C66" s="173"/>
      <c r="D66" s="174" t="s">
        <v>935</v>
      </c>
      <c r="E66" s="175"/>
      <c r="F66" s="175"/>
      <c r="G66" s="175"/>
      <c r="H66" s="175"/>
      <c r="I66" s="175"/>
      <c r="J66" s="176">
        <f>J105</f>
        <v>0</v>
      </c>
      <c r="K66" s="173"/>
      <c r="L66" s="17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72"/>
      <c r="C67" s="173"/>
      <c r="D67" s="174" t="s">
        <v>936</v>
      </c>
      <c r="E67" s="175"/>
      <c r="F67" s="175"/>
      <c r="G67" s="175"/>
      <c r="H67" s="175"/>
      <c r="I67" s="175"/>
      <c r="J67" s="176">
        <f>J122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72"/>
      <c r="C68" s="173"/>
      <c r="D68" s="174" t="s">
        <v>937</v>
      </c>
      <c r="E68" s="175"/>
      <c r="F68" s="175"/>
      <c r="G68" s="175"/>
      <c r="H68" s="175"/>
      <c r="I68" s="175"/>
      <c r="J68" s="176">
        <f>J126</f>
        <v>0</v>
      </c>
      <c r="K68" s="173"/>
      <c r="L68" s="17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9" customFormat="1" ht="24.96" customHeight="1">
      <c r="A69" s="9"/>
      <c r="B69" s="172"/>
      <c r="C69" s="173"/>
      <c r="D69" s="174" t="s">
        <v>938</v>
      </c>
      <c r="E69" s="175"/>
      <c r="F69" s="175"/>
      <c r="G69" s="175"/>
      <c r="H69" s="175"/>
      <c r="I69" s="175"/>
      <c r="J69" s="176">
        <f>J137</f>
        <v>0</v>
      </c>
      <c r="K69" s="173"/>
      <c r="L69" s="17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72"/>
      <c r="C70" s="173"/>
      <c r="D70" s="174" t="s">
        <v>939</v>
      </c>
      <c r="E70" s="175"/>
      <c r="F70" s="175"/>
      <c r="G70" s="175"/>
      <c r="H70" s="175"/>
      <c r="I70" s="175"/>
      <c r="J70" s="176">
        <f>J140</f>
        <v>0</v>
      </c>
      <c r="K70" s="173"/>
      <c r="L70" s="17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9" customFormat="1" ht="24.96" customHeight="1">
      <c r="A71" s="9"/>
      <c r="B71" s="172"/>
      <c r="C71" s="173"/>
      <c r="D71" s="174" t="s">
        <v>940</v>
      </c>
      <c r="E71" s="175"/>
      <c r="F71" s="175"/>
      <c r="G71" s="175"/>
      <c r="H71" s="175"/>
      <c r="I71" s="175"/>
      <c r="J71" s="176">
        <f>J146</f>
        <v>0</v>
      </c>
      <c r="K71" s="173"/>
      <c r="L71" s="177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2" customFormat="1" ht="21.84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hidden="1" s="2" customFormat="1" ht="6.96" customHeight="1">
      <c r="A73" s="36"/>
      <c r="B73" s="57"/>
      <c r="C73" s="58"/>
      <c r="D73" s="58"/>
      <c r="E73" s="58"/>
      <c r="F73" s="58"/>
      <c r="G73" s="58"/>
      <c r="H73" s="58"/>
      <c r="I73" s="58"/>
      <c r="J73" s="58"/>
      <c r="K73" s="5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hidden="1"/>
    <row r="75" hidden="1"/>
    <row r="76" hidden="1"/>
    <row r="77" s="2" customFormat="1" ht="6.96" customHeight="1">
      <c r="A77" s="36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4.96" customHeight="1">
      <c r="A78" s="36"/>
      <c r="B78" s="37"/>
      <c r="C78" s="21" t="s">
        <v>158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16</v>
      </c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167" t="str">
        <f>E7</f>
        <v>OBJEKT - Klatovská 200G, 30100 Plzeň</v>
      </c>
      <c r="F81" s="30"/>
      <c r="G81" s="30"/>
      <c r="H81" s="30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" customFormat="1" ht="12" customHeight="1">
      <c r="B82" s="19"/>
      <c r="C82" s="30" t="s">
        <v>127</v>
      </c>
      <c r="D82" s="20"/>
      <c r="E82" s="20"/>
      <c r="F82" s="20"/>
      <c r="G82" s="20"/>
      <c r="H82" s="20"/>
      <c r="I82" s="20"/>
      <c r="J82" s="20"/>
      <c r="K82" s="20"/>
      <c r="L82" s="18"/>
    </row>
    <row r="83" s="2" customFormat="1" ht="16.5" customHeight="1">
      <c r="A83" s="36"/>
      <c r="B83" s="37"/>
      <c r="C83" s="38"/>
      <c r="D83" s="38"/>
      <c r="E83" s="167" t="s">
        <v>128</v>
      </c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129</v>
      </c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67" t="str">
        <f>E11</f>
        <v>B - Elektroinstalace</v>
      </c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21</v>
      </c>
      <c r="D87" s="38"/>
      <c r="E87" s="38"/>
      <c r="F87" s="25" t="str">
        <f>F14</f>
        <v>Klatovská 200G, 30100 Plzeň</v>
      </c>
      <c r="G87" s="38"/>
      <c r="H87" s="38"/>
      <c r="I87" s="30" t="s">
        <v>23</v>
      </c>
      <c r="J87" s="70" t="str">
        <f>IF(J14="","",J14)</f>
        <v>20. 3. 2024</v>
      </c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5.65" customHeight="1">
      <c r="A89" s="36"/>
      <c r="B89" s="37"/>
      <c r="C89" s="30" t="s">
        <v>25</v>
      </c>
      <c r="D89" s="38"/>
      <c r="E89" s="38"/>
      <c r="F89" s="25" t="str">
        <f>E17</f>
        <v>Střední škola informatiky a finančních služeb</v>
      </c>
      <c r="G89" s="38"/>
      <c r="H89" s="38"/>
      <c r="I89" s="30" t="s">
        <v>33</v>
      </c>
      <c r="J89" s="34" t="str">
        <f>E23</f>
        <v>Planteam, Na Výsluní 630, Líně - Sulkov</v>
      </c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31</v>
      </c>
      <c r="D90" s="38"/>
      <c r="E90" s="38"/>
      <c r="F90" s="25" t="str">
        <f>IF(E20="","",E20)</f>
        <v>Vyplň údaj</v>
      </c>
      <c r="G90" s="38"/>
      <c r="H90" s="38"/>
      <c r="I90" s="30" t="s">
        <v>37</v>
      </c>
      <c r="J90" s="34" t="str">
        <f>E26</f>
        <v>Ing. Irena Potužáková</v>
      </c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11" customFormat="1" ht="29.28" customHeight="1">
      <c r="A92" s="183"/>
      <c r="B92" s="184"/>
      <c r="C92" s="185" t="s">
        <v>159</v>
      </c>
      <c r="D92" s="186" t="s">
        <v>60</v>
      </c>
      <c r="E92" s="186" t="s">
        <v>56</v>
      </c>
      <c r="F92" s="186" t="s">
        <v>57</v>
      </c>
      <c r="G92" s="186" t="s">
        <v>160</v>
      </c>
      <c r="H92" s="186" t="s">
        <v>161</v>
      </c>
      <c r="I92" s="186" t="s">
        <v>162</v>
      </c>
      <c r="J92" s="186" t="s">
        <v>133</v>
      </c>
      <c r="K92" s="187" t="s">
        <v>163</v>
      </c>
      <c r="L92" s="188"/>
      <c r="M92" s="90" t="s">
        <v>19</v>
      </c>
      <c r="N92" s="91" t="s">
        <v>45</v>
      </c>
      <c r="O92" s="91" t="s">
        <v>164</v>
      </c>
      <c r="P92" s="91" t="s">
        <v>165</v>
      </c>
      <c r="Q92" s="91" t="s">
        <v>166</v>
      </c>
      <c r="R92" s="91" t="s">
        <v>167</v>
      </c>
      <c r="S92" s="91" t="s">
        <v>168</v>
      </c>
      <c r="T92" s="92" t="s">
        <v>169</v>
      </c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</row>
    <row r="93" s="2" customFormat="1" ht="22.8" customHeight="1">
      <c r="A93" s="36"/>
      <c r="B93" s="37"/>
      <c r="C93" s="97" t="s">
        <v>170</v>
      </c>
      <c r="D93" s="38"/>
      <c r="E93" s="38"/>
      <c r="F93" s="38"/>
      <c r="G93" s="38"/>
      <c r="H93" s="38"/>
      <c r="I93" s="38"/>
      <c r="J93" s="189">
        <f>BK93</f>
        <v>0</v>
      </c>
      <c r="K93" s="38"/>
      <c r="L93" s="42"/>
      <c r="M93" s="93"/>
      <c r="N93" s="190"/>
      <c r="O93" s="94"/>
      <c r="P93" s="191">
        <f>P94+P95+P105+P122+P126+P137+P140+P146</f>
        <v>0</v>
      </c>
      <c r="Q93" s="94"/>
      <c r="R93" s="191">
        <f>R94+R95+R105+R122+R126+R137+R140+R146</f>
        <v>0</v>
      </c>
      <c r="S93" s="94"/>
      <c r="T93" s="192">
        <f>T94+T95+T105+T122+T126+T137+T140+T146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74</v>
      </c>
      <c r="AU93" s="15" t="s">
        <v>134</v>
      </c>
      <c r="BK93" s="193">
        <f>BK94+BK95+BK105+BK122+BK126+BK137+BK140+BK146</f>
        <v>0</v>
      </c>
    </row>
    <row r="94" s="12" customFormat="1" ht="25.92" customHeight="1">
      <c r="A94" s="12"/>
      <c r="B94" s="194"/>
      <c r="C94" s="195"/>
      <c r="D94" s="196" t="s">
        <v>74</v>
      </c>
      <c r="E94" s="197" t="s">
        <v>171</v>
      </c>
      <c r="F94" s="197" t="s">
        <v>171</v>
      </c>
      <c r="G94" s="195"/>
      <c r="H94" s="195"/>
      <c r="I94" s="198"/>
      <c r="J94" s="199">
        <f>BK94</f>
        <v>0</v>
      </c>
      <c r="K94" s="195"/>
      <c r="L94" s="200"/>
      <c r="M94" s="201"/>
      <c r="N94" s="202"/>
      <c r="O94" s="202"/>
      <c r="P94" s="203">
        <v>0</v>
      </c>
      <c r="Q94" s="202"/>
      <c r="R94" s="203">
        <v>0</v>
      </c>
      <c r="S94" s="202"/>
      <c r="T94" s="204"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5" t="s">
        <v>82</v>
      </c>
      <c r="AT94" s="206" t="s">
        <v>74</v>
      </c>
      <c r="AU94" s="206" t="s">
        <v>75</v>
      </c>
      <c r="AY94" s="205" t="s">
        <v>173</v>
      </c>
      <c r="BK94" s="207">
        <v>0</v>
      </c>
    </row>
    <row r="95" s="12" customFormat="1" ht="25.92" customHeight="1">
      <c r="A95" s="12"/>
      <c r="B95" s="194"/>
      <c r="C95" s="195"/>
      <c r="D95" s="196" t="s">
        <v>74</v>
      </c>
      <c r="E95" s="197" t="s">
        <v>941</v>
      </c>
      <c r="F95" s="197" t="s">
        <v>942</v>
      </c>
      <c r="G95" s="195"/>
      <c r="H95" s="195"/>
      <c r="I95" s="198"/>
      <c r="J95" s="199">
        <f>BK95</f>
        <v>0</v>
      </c>
      <c r="K95" s="195"/>
      <c r="L95" s="200"/>
      <c r="M95" s="201"/>
      <c r="N95" s="202"/>
      <c r="O95" s="202"/>
      <c r="P95" s="203">
        <f>SUM(P96:P104)</f>
        <v>0</v>
      </c>
      <c r="Q95" s="202"/>
      <c r="R95" s="203">
        <f>SUM(R96:R104)</f>
        <v>0</v>
      </c>
      <c r="S95" s="202"/>
      <c r="T95" s="204">
        <f>SUM(T96:T104)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5" t="s">
        <v>82</v>
      </c>
      <c r="AT95" s="206" t="s">
        <v>74</v>
      </c>
      <c r="AU95" s="206" t="s">
        <v>75</v>
      </c>
      <c r="AY95" s="205" t="s">
        <v>173</v>
      </c>
      <c r="BK95" s="207">
        <f>SUM(BK96:BK104)</f>
        <v>0</v>
      </c>
    </row>
    <row r="96" s="2" customFormat="1" ht="16.5" customHeight="1">
      <c r="A96" s="36"/>
      <c r="B96" s="37"/>
      <c r="C96" s="210" t="s">
        <v>82</v>
      </c>
      <c r="D96" s="210" t="s">
        <v>79</v>
      </c>
      <c r="E96" s="211" t="s">
        <v>943</v>
      </c>
      <c r="F96" s="212" t="s">
        <v>944</v>
      </c>
      <c r="G96" s="213" t="s">
        <v>232</v>
      </c>
      <c r="H96" s="214">
        <v>330</v>
      </c>
      <c r="I96" s="215"/>
      <c r="J96" s="216">
        <f>ROUND(I96*H96,2)</f>
        <v>0</v>
      </c>
      <c r="K96" s="212" t="s">
        <v>19</v>
      </c>
      <c r="L96" s="42"/>
      <c r="M96" s="217" t="s">
        <v>19</v>
      </c>
      <c r="N96" s="218" t="s">
        <v>46</v>
      </c>
      <c r="O96" s="82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1" t="s">
        <v>174</v>
      </c>
      <c r="AT96" s="221" t="s">
        <v>79</v>
      </c>
      <c r="AU96" s="221" t="s">
        <v>82</v>
      </c>
      <c r="AY96" s="15" t="s">
        <v>173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15" t="s">
        <v>82</v>
      </c>
      <c r="BK96" s="222">
        <f>ROUND(I96*H96,2)</f>
        <v>0</v>
      </c>
      <c r="BL96" s="15" t="s">
        <v>174</v>
      </c>
      <c r="BM96" s="221" t="s">
        <v>84</v>
      </c>
    </row>
    <row r="97" s="2" customFormat="1" ht="16.5" customHeight="1">
      <c r="A97" s="36"/>
      <c r="B97" s="37"/>
      <c r="C97" s="210" t="s">
        <v>84</v>
      </c>
      <c r="D97" s="210" t="s">
        <v>79</v>
      </c>
      <c r="E97" s="211" t="s">
        <v>945</v>
      </c>
      <c r="F97" s="212" t="s">
        <v>946</v>
      </c>
      <c r="G97" s="213" t="s">
        <v>464</v>
      </c>
      <c r="H97" s="214">
        <v>1</v>
      </c>
      <c r="I97" s="215"/>
      <c r="J97" s="216">
        <f>ROUND(I97*H97,2)</f>
        <v>0</v>
      </c>
      <c r="K97" s="212" t="s">
        <v>19</v>
      </c>
      <c r="L97" s="42"/>
      <c r="M97" s="217" t="s">
        <v>19</v>
      </c>
      <c r="N97" s="218" t="s">
        <v>46</v>
      </c>
      <c r="O97" s="82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174</v>
      </c>
      <c r="AT97" s="221" t="s">
        <v>79</v>
      </c>
      <c r="AU97" s="221" t="s">
        <v>82</v>
      </c>
      <c r="AY97" s="15" t="s">
        <v>173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5" t="s">
        <v>82</v>
      </c>
      <c r="BK97" s="222">
        <f>ROUND(I97*H97,2)</f>
        <v>0</v>
      </c>
      <c r="BL97" s="15" t="s">
        <v>174</v>
      </c>
      <c r="BM97" s="221" t="s">
        <v>174</v>
      </c>
    </row>
    <row r="98" s="2" customFormat="1" ht="16.5" customHeight="1">
      <c r="A98" s="36"/>
      <c r="B98" s="37"/>
      <c r="C98" s="210" t="s">
        <v>194</v>
      </c>
      <c r="D98" s="210" t="s">
        <v>79</v>
      </c>
      <c r="E98" s="211" t="s">
        <v>947</v>
      </c>
      <c r="F98" s="212" t="s">
        <v>948</v>
      </c>
      <c r="G98" s="213" t="s">
        <v>464</v>
      </c>
      <c r="H98" s="214">
        <v>7</v>
      </c>
      <c r="I98" s="215"/>
      <c r="J98" s="216">
        <f>ROUND(I98*H98,2)</f>
        <v>0</v>
      </c>
      <c r="K98" s="212" t="s">
        <v>19</v>
      </c>
      <c r="L98" s="42"/>
      <c r="M98" s="217" t="s">
        <v>19</v>
      </c>
      <c r="N98" s="218" t="s">
        <v>46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174</v>
      </c>
      <c r="AT98" s="221" t="s">
        <v>79</v>
      </c>
      <c r="AU98" s="221" t="s">
        <v>82</v>
      </c>
      <c r="AY98" s="15" t="s">
        <v>173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5" t="s">
        <v>82</v>
      </c>
      <c r="BK98" s="222">
        <f>ROUND(I98*H98,2)</f>
        <v>0</v>
      </c>
      <c r="BL98" s="15" t="s">
        <v>174</v>
      </c>
      <c r="BM98" s="221" t="s">
        <v>186</v>
      </c>
    </row>
    <row r="99" s="2" customFormat="1" ht="16.5" customHeight="1">
      <c r="A99" s="36"/>
      <c r="B99" s="37"/>
      <c r="C99" s="210" t="s">
        <v>174</v>
      </c>
      <c r="D99" s="210" t="s">
        <v>79</v>
      </c>
      <c r="E99" s="211" t="s">
        <v>949</v>
      </c>
      <c r="F99" s="212" t="s">
        <v>950</v>
      </c>
      <c r="G99" s="213" t="s">
        <v>232</v>
      </c>
      <c r="H99" s="214">
        <v>70</v>
      </c>
      <c r="I99" s="215"/>
      <c r="J99" s="216">
        <f>ROUND(I99*H99,2)</f>
        <v>0</v>
      </c>
      <c r="K99" s="212" t="s">
        <v>19</v>
      </c>
      <c r="L99" s="42"/>
      <c r="M99" s="217" t="s">
        <v>19</v>
      </c>
      <c r="N99" s="218" t="s">
        <v>46</v>
      </c>
      <c r="O99" s="82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1" t="s">
        <v>174</v>
      </c>
      <c r="AT99" s="221" t="s">
        <v>79</v>
      </c>
      <c r="AU99" s="221" t="s">
        <v>82</v>
      </c>
      <c r="AY99" s="15" t="s">
        <v>173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5" t="s">
        <v>82</v>
      </c>
      <c r="BK99" s="222">
        <f>ROUND(I99*H99,2)</f>
        <v>0</v>
      </c>
      <c r="BL99" s="15" t="s">
        <v>174</v>
      </c>
      <c r="BM99" s="221" t="s">
        <v>225</v>
      </c>
    </row>
    <row r="100" s="2" customFormat="1" ht="16.5" customHeight="1">
      <c r="A100" s="36"/>
      <c r="B100" s="37"/>
      <c r="C100" s="210" t="s">
        <v>208</v>
      </c>
      <c r="D100" s="210" t="s">
        <v>79</v>
      </c>
      <c r="E100" s="211" t="s">
        <v>951</v>
      </c>
      <c r="F100" s="212" t="s">
        <v>952</v>
      </c>
      <c r="G100" s="213" t="s">
        <v>232</v>
      </c>
      <c r="H100" s="214">
        <v>5</v>
      </c>
      <c r="I100" s="215"/>
      <c r="J100" s="216">
        <f>ROUND(I100*H100,2)</f>
        <v>0</v>
      </c>
      <c r="K100" s="212" t="s">
        <v>19</v>
      </c>
      <c r="L100" s="42"/>
      <c r="M100" s="217" t="s">
        <v>19</v>
      </c>
      <c r="N100" s="218" t="s">
        <v>46</v>
      </c>
      <c r="O100" s="82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1" t="s">
        <v>174</v>
      </c>
      <c r="AT100" s="221" t="s">
        <v>79</v>
      </c>
      <c r="AU100" s="221" t="s">
        <v>82</v>
      </c>
      <c r="AY100" s="15" t="s">
        <v>173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5" t="s">
        <v>82</v>
      </c>
      <c r="BK100" s="222">
        <f>ROUND(I100*H100,2)</f>
        <v>0</v>
      </c>
      <c r="BL100" s="15" t="s">
        <v>174</v>
      </c>
      <c r="BM100" s="221" t="s">
        <v>237</v>
      </c>
    </row>
    <row r="101" s="2" customFormat="1" ht="16.5" customHeight="1">
      <c r="A101" s="36"/>
      <c r="B101" s="37"/>
      <c r="C101" s="210" t="s">
        <v>186</v>
      </c>
      <c r="D101" s="210" t="s">
        <v>79</v>
      </c>
      <c r="E101" s="211" t="s">
        <v>953</v>
      </c>
      <c r="F101" s="212" t="s">
        <v>954</v>
      </c>
      <c r="G101" s="213" t="s">
        <v>232</v>
      </c>
      <c r="H101" s="214">
        <v>240</v>
      </c>
      <c r="I101" s="215"/>
      <c r="J101" s="216">
        <f>ROUND(I101*H101,2)</f>
        <v>0</v>
      </c>
      <c r="K101" s="212" t="s">
        <v>19</v>
      </c>
      <c r="L101" s="42"/>
      <c r="M101" s="217" t="s">
        <v>19</v>
      </c>
      <c r="N101" s="218" t="s">
        <v>46</v>
      </c>
      <c r="O101" s="82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174</v>
      </c>
      <c r="AT101" s="221" t="s">
        <v>79</v>
      </c>
      <c r="AU101" s="221" t="s">
        <v>82</v>
      </c>
      <c r="AY101" s="15" t="s">
        <v>173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5" t="s">
        <v>82</v>
      </c>
      <c r="BK101" s="222">
        <f>ROUND(I101*H101,2)</f>
        <v>0</v>
      </c>
      <c r="BL101" s="15" t="s">
        <v>174</v>
      </c>
      <c r="BM101" s="221" t="s">
        <v>8</v>
      </c>
    </row>
    <row r="102" s="2" customFormat="1" ht="16.5" customHeight="1">
      <c r="A102" s="36"/>
      <c r="B102" s="37"/>
      <c r="C102" s="210" t="s">
        <v>219</v>
      </c>
      <c r="D102" s="210" t="s">
        <v>79</v>
      </c>
      <c r="E102" s="211" t="s">
        <v>955</v>
      </c>
      <c r="F102" s="212" t="s">
        <v>956</v>
      </c>
      <c r="G102" s="213" t="s">
        <v>464</v>
      </c>
      <c r="H102" s="214">
        <v>2</v>
      </c>
      <c r="I102" s="215"/>
      <c r="J102" s="216">
        <f>ROUND(I102*H102,2)</f>
        <v>0</v>
      </c>
      <c r="K102" s="212" t="s">
        <v>19</v>
      </c>
      <c r="L102" s="42"/>
      <c r="M102" s="217" t="s">
        <v>19</v>
      </c>
      <c r="N102" s="218" t="s">
        <v>46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174</v>
      </c>
      <c r="AT102" s="221" t="s">
        <v>79</v>
      </c>
      <c r="AU102" s="221" t="s">
        <v>82</v>
      </c>
      <c r="AY102" s="15" t="s">
        <v>173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5" t="s">
        <v>82</v>
      </c>
      <c r="BK102" s="222">
        <f>ROUND(I102*H102,2)</f>
        <v>0</v>
      </c>
      <c r="BL102" s="15" t="s">
        <v>174</v>
      </c>
      <c r="BM102" s="221" t="s">
        <v>261</v>
      </c>
    </row>
    <row r="103" s="2" customFormat="1" ht="16.5" customHeight="1">
      <c r="A103" s="36"/>
      <c r="B103" s="37"/>
      <c r="C103" s="210" t="s">
        <v>225</v>
      </c>
      <c r="D103" s="210" t="s">
        <v>79</v>
      </c>
      <c r="E103" s="211" t="s">
        <v>957</v>
      </c>
      <c r="F103" s="212" t="s">
        <v>958</v>
      </c>
      <c r="G103" s="213" t="s">
        <v>232</v>
      </c>
      <c r="H103" s="214">
        <v>15</v>
      </c>
      <c r="I103" s="215"/>
      <c r="J103" s="216">
        <f>ROUND(I103*H103,2)</f>
        <v>0</v>
      </c>
      <c r="K103" s="212" t="s">
        <v>19</v>
      </c>
      <c r="L103" s="42"/>
      <c r="M103" s="217" t="s">
        <v>19</v>
      </c>
      <c r="N103" s="218" t="s">
        <v>46</v>
      </c>
      <c r="O103" s="82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174</v>
      </c>
      <c r="AT103" s="221" t="s">
        <v>79</v>
      </c>
      <c r="AU103" s="221" t="s">
        <v>82</v>
      </c>
      <c r="AY103" s="15" t="s">
        <v>173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5" t="s">
        <v>82</v>
      </c>
      <c r="BK103" s="222">
        <f>ROUND(I103*H103,2)</f>
        <v>0</v>
      </c>
      <c r="BL103" s="15" t="s">
        <v>174</v>
      </c>
      <c r="BM103" s="221" t="s">
        <v>272</v>
      </c>
    </row>
    <row r="104" s="2" customFormat="1" ht="16.5" customHeight="1">
      <c r="A104" s="36"/>
      <c r="B104" s="37"/>
      <c r="C104" s="210" t="s">
        <v>201</v>
      </c>
      <c r="D104" s="210" t="s">
        <v>79</v>
      </c>
      <c r="E104" s="211" t="s">
        <v>959</v>
      </c>
      <c r="F104" s="212" t="s">
        <v>960</v>
      </c>
      <c r="G104" s="213" t="s">
        <v>464</v>
      </c>
      <c r="H104" s="214">
        <v>1</v>
      </c>
      <c r="I104" s="215"/>
      <c r="J104" s="216">
        <f>ROUND(I104*H104,2)</f>
        <v>0</v>
      </c>
      <c r="K104" s="212" t="s">
        <v>19</v>
      </c>
      <c r="L104" s="42"/>
      <c r="M104" s="217" t="s">
        <v>19</v>
      </c>
      <c r="N104" s="218" t="s">
        <v>46</v>
      </c>
      <c r="O104" s="82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174</v>
      </c>
      <c r="AT104" s="221" t="s">
        <v>79</v>
      </c>
      <c r="AU104" s="221" t="s">
        <v>82</v>
      </c>
      <c r="AY104" s="15" t="s">
        <v>173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5" t="s">
        <v>82</v>
      </c>
      <c r="BK104" s="222">
        <f>ROUND(I104*H104,2)</f>
        <v>0</v>
      </c>
      <c r="BL104" s="15" t="s">
        <v>174</v>
      </c>
      <c r="BM104" s="221" t="s">
        <v>283</v>
      </c>
    </row>
    <row r="105" s="12" customFormat="1" ht="25.92" customHeight="1">
      <c r="A105" s="12"/>
      <c r="B105" s="194"/>
      <c r="C105" s="195"/>
      <c r="D105" s="196" t="s">
        <v>74</v>
      </c>
      <c r="E105" s="197" t="s">
        <v>961</v>
      </c>
      <c r="F105" s="197" t="s">
        <v>962</v>
      </c>
      <c r="G105" s="195"/>
      <c r="H105" s="195"/>
      <c r="I105" s="198"/>
      <c r="J105" s="199">
        <f>BK105</f>
        <v>0</v>
      </c>
      <c r="K105" s="195"/>
      <c r="L105" s="200"/>
      <c r="M105" s="201"/>
      <c r="N105" s="202"/>
      <c r="O105" s="202"/>
      <c r="P105" s="203">
        <f>SUM(P106:P121)</f>
        <v>0</v>
      </c>
      <c r="Q105" s="202"/>
      <c r="R105" s="203">
        <f>SUM(R106:R121)</f>
        <v>0</v>
      </c>
      <c r="S105" s="202"/>
      <c r="T105" s="204">
        <f>SUM(T106:T121)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5" t="s">
        <v>82</v>
      </c>
      <c r="AT105" s="206" t="s">
        <v>74</v>
      </c>
      <c r="AU105" s="206" t="s">
        <v>75</v>
      </c>
      <c r="AY105" s="205" t="s">
        <v>173</v>
      </c>
      <c r="BK105" s="207">
        <f>SUM(BK106:BK121)</f>
        <v>0</v>
      </c>
    </row>
    <row r="106" s="2" customFormat="1" ht="16.5" customHeight="1">
      <c r="A106" s="36"/>
      <c r="B106" s="37"/>
      <c r="C106" s="210" t="s">
        <v>237</v>
      </c>
      <c r="D106" s="210" t="s">
        <v>79</v>
      </c>
      <c r="E106" s="211" t="s">
        <v>963</v>
      </c>
      <c r="F106" s="212" t="s">
        <v>964</v>
      </c>
      <c r="G106" s="213" t="s">
        <v>232</v>
      </c>
      <c r="H106" s="214">
        <v>10</v>
      </c>
      <c r="I106" s="215"/>
      <c r="J106" s="216">
        <f>ROUND(I106*H106,2)</f>
        <v>0</v>
      </c>
      <c r="K106" s="212" t="s">
        <v>19</v>
      </c>
      <c r="L106" s="42"/>
      <c r="M106" s="217" t="s">
        <v>19</v>
      </c>
      <c r="N106" s="218" t="s">
        <v>46</v>
      </c>
      <c r="O106" s="82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174</v>
      </c>
      <c r="AT106" s="221" t="s">
        <v>79</v>
      </c>
      <c r="AU106" s="221" t="s">
        <v>82</v>
      </c>
      <c r="AY106" s="15" t="s">
        <v>173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5" t="s">
        <v>82</v>
      </c>
      <c r="BK106" s="222">
        <f>ROUND(I106*H106,2)</f>
        <v>0</v>
      </c>
      <c r="BL106" s="15" t="s">
        <v>174</v>
      </c>
      <c r="BM106" s="221" t="s">
        <v>297</v>
      </c>
    </row>
    <row r="107" s="2" customFormat="1" ht="16.5" customHeight="1">
      <c r="A107" s="36"/>
      <c r="B107" s="37"/>
      <c r="C107" s="210" t="s">
        <v>245</v>
      </c>
      <c r="D107" s="210" t="s">
        <v>79</v>
      </c>
      <c r="E107" s="211" t="s">
        <v>965</v>
      </c>
      <c r="F107" s="212" t="s">
        <v>966</v>
      </c>
      <c r="G107" s="213" t="s">
        <v>232</v>
      </c>
      <c r="H107" s="214">
        <v>700</v>
      </c>
      <c r="I107" s="215"/>
      <c r="J107" s="216">
        <f>ROUND(I107*H107,2)</f>
        <v>0</v>
      </c>
      <c r="K107" s="212" t="s">
        <v>19</v>
      </c>
      <c r="L107" s="42"/>
      <c r="M107" s="217" t="s">
        <v>19</v>
      </c>
      <c r="N107" s="218" t="s">
        <v>46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174</v>
      </c>
      <c r="AT107" s="221" t="s">
        <v>79</v>
      </c>
      <c r="AU107" s="221" t="s">
        <v>82</v>
      </c>
      <c r="AY107" s="15" t="s">
        <v>173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5" t="s">
        <v>82</v>
      </c>
      <c r="BK107" s="222">
        <f>ROUND(I107*H107,2)</f>
        <v>0</v>
      </c>
      <c r="BL107" s="15" t="s">
        <v>174</v>
      </c>
      <c r="BM107" s="221" t="s">
        <v>326</v>
      </c>
    </row>
    <row r="108" s="2" customFormat="1" ht="16.5" customHeight="1">
      <c r="A108" s="36"/>
      <c r="B108" s="37"/>
      <c r="C108" s="210" t="s">
        <v>8</v>
      </c>
      <c r="D108" s="210" t="s">
        <v>79</v>
      </c>
      <c r="E108" s="211" t="s">
        <v>967</v>
      </c>
      <c r="F108" s="212" t="s">
        <v>968</v>
      </c>
      <c r="G108" s="213" t="s">
        <v>232</v>
      </c>
      <c r="H108" s="214">
        <v>390</v>
      </c>
      <c r="I108" s="215"/>
      <c r="J108" s="216">
        <f>ROUND(I108*H108,2)</f>
        <v>0</v>
      </c>
      <c r="K108" s="212" t="s">
        <v>19</v>
      </c>
      <c r="L108" s="42"/>
      <c r="M108" s="217" t="s">
        <v>19</v>
      </c>
      <c r="N108" s="218" t="s">
        <v>46</v>
      </c>
      <c r="O108" s="82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174</v>
      </c>
      <c r="AT108" s="221" t="s">
        <v>79</v>
      </c>
      <c r="AU108" s="221" t="s">
        <v>82</v>
      </c>
      <c r="AY108" s="15" t="s">
        <v>173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82</v>
      </c>
      <c r="BK108" s="222">
        <f>ROUND(I108*H108,2)</f>
        <v>0</v>
      </c>
      <c r="BL108" s="15" t="s">
        <v>174</v>
      </c>
      <c r="BM108" s="221" t="s">
        <v>337</v>
      </c>
    </row>
    <row r="109" s="2" customFormat="1" ht="16.5" customHeight="1">
      <c r="A109" s="36"/>
      <c r="B109" s="37"/>
      <c r="C109" s="210" t="s">
        <v>255</v>
      </c>
      <c r="D109" s="210" t="s">
        <v>79</v>
      </c>
      <c r="E109" s="211" t="s">
        <v>969</v>
      </c>
      <c r="F109" s="212" t="s">
        <v>970</v>
      </c>
      <c r="G109" s="213" t="s">
        <v>232</v>
      </c>
      <c r="H109" s="214">
        <v>40</v>
      </c>
      <c r="I109" s="215"/>
      <c r="J109" s="216">
        <f>ROUND(I109*H109,2)</f>
        <v>0</v>
      </c>
      <c r="K109" s="212" t="s">
        <v>19</v>
      </c>
      <c r="L109" s="42"/>
      <c r="M109" s="217" t="s">
        <v>19</v>
      </c>
      <c r="N109" s="218" t="s">
        <v>46</v>
      </c>
      <c r="O109" s="82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174</v>
      </c>
      <c r="AT109" s="221" t="s">
        <v>79</v>
      </c>
      <c r="AU109" s="221" t="s">
        <v>82</v>
      </c>
      <c r="AY109" s="15" t="s">
        <v>173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5" t="s">
        <v>82</v>
      </c>
      <c r="BK109" s="222">
        <f>ROUND(I109*H109,2)</f>
        <v>0</v>
      </c>
      <c r="BL109" s="15" t="s">
        <v>174</v>
      </c>
      <c r="BM109" s="221" t="s">
        <v>350</v>
      </c>
    </row>
    <row r="110" s="2" customFormat="1" ht="16.5" customHeight="1">
      <c r="A110" s="36"/>
      <c r="B110" s="37"/>
      <c r="C110" s="210" t="s">
        <v>261</v>
      </c>
      <c r="D110" s="210" t="s">
        <v>79</v>
      </c>
      <c r="E110" s="211" t="s">
        <v>971</v>
      </c>
      <c r="F110" s="212" t="s">
        <v>972</v>
      </c>
      <c r="G110" s="213" t="s">
        <v>232</v>
      </c>
      <c r="H110" s="214">
        <v>300</v>
      </c>
      <c r="I110" s="215"/>
      <c r="J110" s="216">
        <f>ROUND(I110*H110,2)</f>
        <v>0</v>
      </c>
      <c r="K110" s="212" t="s">
        <v>19</v>
      </c>
      <c r="L110" s="42"/>
      <c r="M110" s="217" t="s">
        <v>19</v>
      </c>
      <c r="N110" s="218" t="s">
        <v>46</v>
      </c>
      <c r="O110" s="82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1" t="s">
        <v>174</v>
      </c>
      <c r="AT110" s="221" t="s">
        <v>79</v>
      </c>
      <c r="AU110" s="221" t="s">
        <v>82</v>
      </c>
      <c r="AY110" s="15" t="s">
        <v>173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5" t="s">
        <v>82</v>
      </c>
      <c r="BK110" s="222">
        <f>ROUND(I110*H110,2)</f>
        <v>0</v>
      </c>
      <c r="BL110" s="15" t="s">
        <v>174</v>
      </c>
      <c r="BM110" s="221" t="s">
        <v>360</v>
      </c>
    </row>
    <row r="111" s="2" customFormat="1" ht="16.5" customHeight="1">
      <c r="A111" s="36"/>
      <c r="B111" s="37"/>
      <c r="C111" s="210" t="s">
        <v>266</v>
      </c>
      <c r="D111" s="210" t="s">
        <v>79</v>
      </c>
      <c r="E111" s="211" t="s">
        <v>973</v>
      </c>
      <c r="F111" s="212" t="s">
        <v>974</v>
      </c>
      <c r="G111" s="213" t="s">
        <v>232</v>
      </c>
      <c r="H111" s="214">
        <v>10</v>
      </c>
      <c r="I111" s="215"/>
      <c r="J111" s="216">
        <f>ROUND(I111*H111,2)</f>
        <v>0</v>
      </c>
      <c r="K111" s="212" t="s">
        <v>19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82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384</v>
      </c>
    </row>
    <row r="112" s="2" customFormat="1" ht="16.5" customHeight="1">
      <c r="A112" s="36"/>
      <c r="B112" s="37"/>
      <c r="C112" s="210" t="s">
        <v>272</v>
      </c>
      <c r="D112" s="210" t="s">
        <v>79</v>
      </c>
      <c r="E112" s="211" t="s">
        <v>975</v>
      </c>
      <c r="F112" s="212" t="s">
        <v>950</v>
      </c>
      <c r="G112" s="213" t="s">
        <v>232</v>
      </c>
      <c r="H112" s="214">
        <v>150</v>
      </c>
      <c r="I112" s="215"/>
      <c r="J112" s="216">
        <f>ROUND(I112*H112,2)</f>
        <v>0</v>
      </c>
      <c r="K112" s="212" t="s">
        <v>19</v>
      </c>
      <c r="L112" s="42"/>
      <c r="M112" s="217" t="s">
        <v>19</v>
      </c>
      <c r="N112" s="218" t="s">
        <v>46</v>
      </c>
      <c r="O112" s="82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174</v>
      </c>
      <c r="AT112" s="221" t="s">
        <v>79</v>
      </c>
      <c r="AU112" s="221" t="s">
        <v>82</v>
      </c>
      <c r="AY112" s="15" t="s">
        <v>173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5" t="s">
        <v>82</v>
      </c>
      <c r="BK112" s="222">
        <f>ROUND(I112*H112,2)</f>
        <v>0</v>
      </c>
      <c r="BL112" s="15" t="s">
        <v>174</v>
      </c>
      <c r="BM112" s="221" t="s">
        <v>405</v>
      </c>
    </row>
    <row r="113" s="2" customFormat="1" ht="21.75" customHeight="1">
      <c r="A113" s="36"/>
      <c r="B113" s="37"/>
      <c r="C113" s="210" t="s">
        <v>278</v>
      </c>
      <c r="D113" s="210" t="s">
        <v>79</v>
      </c>
      <c r="E113" s="211" t="s">
        <v>976</v>
      </c>
      <c r="F113" s="212" t="s">
        <v>977</v>
      </c>
      <c r="G113" s="213" t="s">
        <v>464</v>
      </c>
      <c r="H113" s="214">
        <v>7</v>
      </c>
      <c r="I113" s="215"/>
      <c r="J113" s="216">
        <f>ROUND(I113*H113,2)</f>
        <v>0</v>
      </c>
      <c r="K113" s="212" t="s">
        <v>19</v>
      </c>
      <c r="L113" s="42"/>
      <c r="M113" s="217" t="s">
        <v>19</v>
      </c>
      <c r="N113" s="218" t="s">
        <v>46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174</v>
      </c>
      <c r="AT113" s="221" t="s">
        <v>79</v>
      </c>
      <c r="AU113" s="221" t="s">
        <v>82</v>
      </c>
      <c r="AY113" s="15" t="s">
        <v>173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5" t="s">
        <v>82</v>
      </c>
      <c r="BK113" s="222">
        <f>ROUND(I113*H113,2)</f>
        <v>0</v>
      </c>
      <c r="BL113" s="15" t="s">
        <v>174</v>
      </c>
      <c r="BM113" s="221" t="s">
        <v>418</v>
      </c>
    </row>
    <row r="114" s="2" customFormat="1" ht="24.15" customHeight="1">
      <c r="A114" s="36"/>
      <c r="B114" s="37"/>
      <c r="C114" s="210" t="s">
        <v>283</v>
      </c>
      <c r="D114" s="210" t="s">
        <v>79</v>
      </c>
      <c r="E114" s="211" t="s">
        <v>978</v>
      </c>
      <c r="F114" s="212" t="s">
        <v>979</v>
      </c>
      <c r="G114" s="213" t="s">
        <v>464</v>
      </c>
      <c r="H114" s="214">
        <v>39</v>
      </c>
      <c r="I114" s="215"/>
      <c r="J114" s="216">
        <f>ROUND(I114*H114,2)</f>
        <v>0</v>
      </c>
      <c r="K114" s="212" t="s">
        <v>19</v>
      </c>
      <c r="L114" s="42"/>
      <c r="M114" s="217" t="s">
        <v>19</v>
      </c>
      <c r="N114" s="218" t="s">
        <v>46</v>
      </c>
      <c r="O114" s="82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1" t="s">
        <v>174</v>
      </c>
      <c r="AT114" s="221" t="s">
        <v>79</v>
      </c>
      <c r="AU114" s="221" t="s">
        <v>82</v>
      </c>
      <c r="AY114" s="15" t="s">
        <v>173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5" t="s">
        <v>82</v>
      </c>
      <c r="BK114" s="222">
        <f>ROUND(I114*H114,2)</f>
        <v>0</v>
      </c>
      <c r="BL114" s="15" t="s">
        <v>174</v>
      </c>
      <c r="BM114" s="221" t="s">
        <v>430</v>
      </c>
    </row>
    <row r="115" s="2" customFormat="1" ht="24.15" customHeight="1">
      <c r="A115" s="36"/>
      <c r="B115" s="37"/>
      <c r="C115" s="210" t="s">
        <v>289</v>
      </c>
      <c r="D115" s="210" t="s">
        <v>79</v>
      </c>
      <c r="E115" s="211" t="s">
        <v>980</v>
      </c>
      <c r="F115" s="212" t="s">
        <v>981</v>
      </c>
      <c r="G115" s="213" t="s">
        <v>464</v>
      </c>
      <c r="H115" s="214">
        <v>40</v>
      </c>
      <c r="I115" s="215"/>
      <c r="J115" s="216">
        <f>ROUND(I115*H115,2)</f>
        <v>0</v>
      </c>
      <c r="K115" s="212" t="s">
        <v>19</v>
      </c>
      <c r="L115" s="42"/>
      <c r="M115" s="217" t="s">
        <v>19</v>
      </c>
      <c r="N115" s="218" t="s">
        <v>46</v>
      </c>
      <c r="O115" s="82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1" t="s">
        <v>174</v>
      </c>
      <c r="AT115" s="221" t="s">
        <v>79</v>
      </c>
      <c r="AU115" s="221" t="s">
        <v>82</v>
      </c>
      <c r="AY115" s="15" t="s">
        <v>173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5" t="s">
        <v>82</v>
      </c>
      <c r="BK115" s="222">
        <f>ROUND(I115*H115,2)</f>
        <v>0</v>
      </c>
      <c r="BL115" s="15" t="s">
        <v>174</v>
      </c>
      <c r="BM115" s="221" t="s">
        <v>441</v>
      </c>
    </row>
    <row r="116" s="2" customFormat="1" ht="16.5" customHeight="1">
      <c r="A116" s="36"/>
      <c r="B116" s="37"/>
      <c r="C116" s="210" t="s">
        <v>297</v>
      </c>
      <c r="D116" s="210" t="s">
        <v>79</v>
      </c>
      <c r="E116" s="211" t="s">
        <v>982</v>
      </c>
      <c r="F116" s="212" t="s">
        <v>983</v>
      </c>
      <c r="G116" s="213" t="s">
        <v>464</v>
      </c>
      <c r="H116" s="214">
        <v>3</v>
      </c>
      <c r="I116" s="215"/>
      <c r="J116" s="216">
        <f>ROUND(I116*H116,2)</f>
        <v>0</v>
      </c>
      <c r="K116" s="212" t="s">
        <v>19</v>
      </c>
      <c r="L116" s="42"/>
      <c r="M116" s="217" t="s">
        <v>19</v>
      </c>
      <c r="N116" s="218" t="s">
        <v>46</v>
      </c>
      <c r="O116" s="82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174</v>
      </c>
      <c r="AT116" s="221" t="s">
        <v>79</v>
      </c>
      <c r="AU116" s="221" t="s">
        <v>82</v>
      </c>
      <c r="AY116" s="15" t="s">
        <v>173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82</v>
      </c>
      <c r="BK116" s="222">
        <f>ROUND(I116*H116,2)</f>
        <v>0</v>
      </c>
      <c r="BL116" s="15" t="s">
        <v>174</v>
      </c>
      <c r="BM116" s="221" t="s">
        <v>451</v>
      </c>
    </row>
    <row r="117" s="2" customFormat="1" ht="16.5" customHeight="1">
      <c r="A117" s="36"/>
      <c r="B117" s="37"/>
      <c r="C117" s="210" t="s">
        <v>7</v>
      </c>
      <c r="D117" s="210" t="s">
        <v>79</v>
      </c>
      <c r="E117" s="211" t="s">
        <v>955</v>
      </c>
      <c r="F117" s="212" t="s">
        <v>956</v>
      </c>
      <c r="G117" s="213" t="s">
        <v>464</v>
      </c>
      <c r="H117" s="214">
        <v>1</v>
      </c>
      <c r="I117" s="215"/>
      <c r="J117" s="216">
        <f>ROUND(I117*H117,2)</f>
        <v>0</v>
      </c>
      <c r="K117" s="212" t="s">
        <v>19</v>
      </c>
      <c r="L117" s="42"/>
      <c r="M117" s="217" t="s">
        <v>19</v>
      </c>
      <c r="N117" s="218" t="s">
        <v>46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174</v>
      </c>
      <c r="AT117" s="221" t="s">
        <v>79</v>
      </c>
      <c r="AU117" s="221" t="s">
        <v>82</v>
      </c>
      <c r="AY117" s="15" t="s">
        <v>173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82</v>
      </c>
      <c r="BK117" s="222">
        <f>ROUND(I117*H117,2)</f>
        <v>0</v>
      </c>
      <c r="BL117" s="15" t="s">
        <v>174</v>
      </c>
      <c r="BM117" s="221" t="s">
        <v>473</v>
      </c>
    </row>
    <row r="118" s="2" customFormat="1" ht="16.5" customHeight="1">
      <c r="A118" s="36"/>
      <c r="B118" s="37"/>
      <c r="C118" s="210" t="s">
        <v>313</v>
      </c>
      <c r="D118" s="210" t="s">
        <v>79</v>
      </c>
      <c r="E118" s="211" t="s">
        <v>984</v>
      </c>
      <c r="F118" s="212" t="s">
        <v>985</v>
      </c>
      <c r="G118" s="213" t="s">
        <v>232</v>
      </c>
      <c r="H118" s="214">
        <v>15</v>
      </c>
      <c r="I118" s="215"/>
      <c r="J118" s="216">
        <f>ROUND(I118*H118,2)</f>
        <v>0</v>
      </c>
      <c r="K118" s="212" t="s">
        <v>19</v>
      </c>
      <c r="L118" s="42"/>
      <c r="M118" s="217" t="s">
        <v>19</v>
      </c>
      <c r="N118" s="218" t="s">
        <v>46</v>
      </c>
      <c r="O118" s="82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174</v>
      </c>
      <c r="AT118" s="221" t="s">
        <v>79</v>
      </c>
      <c r="AU118" s="221" t="s">
        <v>82</v>
      </c>
      <c r="AY118" s="15" t="s">
        <v>173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5" t="s">
        <v>82</v>
      </c>
      <c r="BK118" s="222">
        <f>ROUND(I118*H118,2)</f>
        <v>0</v>
      </c>
      <c r="BL118" s="15" t="s">
        <v>174</v>
      </c>
      <c r="BM118" s="221" t="s">
        <v>986</v>
      </c>
    </row>
    <row r="119" s="2" customFormat="1" ht="16.5" customHeight="1">
      <c r="A119" s="36"/>
      <c r="B119" s="37"/>
      <c r="C119" s="210" t="s">
        <v>319</v>
      </c>
      <c r="D119" s="210" t="s">
        <v>79</v>
      </c>
      <c r="E119" s="211" t="s">
        <v>987</v>
      </c>
      <c r="F119" s="212" t="s">
        <v>988</v>
      </c>
      <c r="G119" s="213" t="s">
        <v>464</v>
      </c>
      <c r="H119" s="214">
        <v>15</v>
      </c>
      <c r="I119" s="215"/>
      <c r="J119" s="216">
        <f>ROUND(I119*H119,2)</f>
        <v>0</v>
      </c>
      <c r="K119" s="212" t="s">
        <v>19</v>
      </c>
      <c r="L119" s="42"/>
      <c r="M119" s="217" t="s">
        <v>19</v>
      </c>
      <c r="N119" s="218" t="s">
        <v>46</v>
      </c>
      <c r="O119" s="82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174</v>
      </c>
      <c r="AT119" s="221" t="s">
        <v>79</v>
      </c>
      <c r="AU119" s="221" t="s">
        <v>82</v>
      </c>
      <c r="AY119" s="15" t="s">
        <v>173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82</v>
      </c>
      <c r="BK119" s="222">
        <f>ROUND(I119*H119,2)</f>
        <v>0</v>
      </c>
      <c r="BL119" s="15" t="s">
        <v>174</v>
      </c>
      <c r="BM119" s="221" t="s">
        <v>490</v>
      </c>
    </row>
    <row r="120" s="2" customFormat="1" ht="16.5" customHeight="1">
      <c r="A120" s="36"/>
      <c r="B120" s="37"/>
      <c r="C120" s="210" t="s">
        <v>326</v>
      </c>
      <c r="D120" s="210" t="s">
        <v>79</v>
      </c>
      <c r="E120" s="211" t="s">
        <v>989</v>
      </c>
      <c r="F120" s="212" t="s">
        <v>990</v>
      </c>
      <c r="G120" s="213" t="s">
        <v>464</v>
      </c>
      <c r="H120" s="214">
        <v>15</v>
      </c>
      <c r="I120" s="215"/>
      <c r="J120" s="216">
        <f>ROUND(I120*H120,2)</f>
        <v>0</v>
      </c>
      <c r="K120" s="212" t="s">
        <v>19</v>
      </c>
      <c r="L120" s="42"/>
      <c r="M120" s="217" t="s">
        <v>19</v>
      </c>
      <c r="N120" s="218" t="s">
        <v>46</v>
      </c>
      <c r="O120" s="82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174</v>
      </c>
      <c r="AT120" s="221" t="s">
        <v>79</v>
      </c>
      <c r="AU120" s="221" t="s">
        <v>82</v>
      </c>
      <c r="AY120" s="15" t="s">
        <v>173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5" t="s">
        <v>82</v>
      </c>
      <c r="BK120" s="222">
        <f>ROUND(I120*H120,2)</f>
        <v>0</v>
      </c>
      <c r="BL120" s="15" t="s">
        <v>174</v>
      </c>
      <c r="BM120" s="221" t="s">
        <v>500</v>
      </c>
    </row>
    <row r="121" s="2" customFormat="1" ht="16.5" customHeight="1">
      <c r="A121" s="36"/>
      <c r="B121" s="37"/>
      <c r="C121" s="210" t="s">
        <v>332</v>
      </c>
      <c r="D121" s="210" t="s">
        <v>79</v>
      </c>
      <c r="E121" s="211" t="s">
        <v>991</v>
      </c>
      <c r="F121" s="212" t="s">
        <v>992</v>
      </c>
      <c r="G121" s="213" t="s">
        <v>190</v>
      </c>
      <c r="H121" s="214">
        <v>5</v>
      </c>
      <c r="I121" s="215"/>
      <c r="J121" s="216">
        <f>ROUND(I121*H121,2)</f>
        <v>0</v>
      </c>
      <c r="K121" s="212" t="s">
        <v>19</v>
      </c>
      <c r="L121" s="42"/>
      <c r="M121" s="217" t="s">
        <v>19</v>
      </c>
      <c r="N121" s="218" t="s">
        <v>46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174</v>
      </c>
      <c r="AT121" s="221" t="s">
        <v>79</v>
      </c>
      <c r="AU121" s="221" t="s">
        <v>82</v>
      </c>
      <c r="AY121" s="15" t="s">
        <v>173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5" t="s">
        <v>82</v>
      </c>
      <c r="BK121" s="222">
        <f>ROUND(I121*H121,2)</f>
        <v>0</v>
      </c>
      <c r="BL121" s="15" t="s">
        <v>174</v>
      </c>
      <c r="BM121" s="221" t="s">
        <v>510</v>
      </c>
    </row>
    <row r="122" s="12" customFormat="1" ht="25.92" customHeight="1">
      <c r="A122" s="12"/>
      <c r="B122" s="194"/>
      <c r="C122" s="195"/>
      <c r="D122" s="196" t="s">
        <v>74</v>
      </c>
      <c r="E122" s="197" t="s">
        <v>993</v>
      </c>
      <c r="F122" s="197" t="s">
        <v>994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SUM(P123:P125)</f>
        <v>0</v>
      </c>
      <c r="Q122" s="202"/>
      <c r="R122" s="203">
        <f>SUM(R123:R125)</f>
        <v>0</v>
      </c>
      <c r="S122" s="202"/>
      <c r="T122" s="204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82</v>
      </c>
      <c r="AT122" s="206" t="s">
        <v>74</v>
      </c>
      <c r="AU122" s="206" t="s">
        <v>75</v>
      </c>
      <c r="AY122" s="205" t="s">
        <v>173</v>
      </c>
      <c r="BK122" s="207">
        <f>SUM(BK123:BK125)</f>
        <v>0</v>
      </c>
    </row>
    <row r="123" s="2" customFormat="1" ht="37.8" customHeight="1">
      <c r="A123" s="36"/>
      <c r="B123" s="37"/>
      <c r="C123" s="210" t="s">
        <v>337</v>
      </c>
      <c r="D123" s="210" t="s">
        <v>79</v>
      </c>
      <c r="E123" s="211" t="s">
        <v>995</v>
      </c>
      <c r="F123" s="212" t="s">
        <v>996</v>
      </c>
      <c r="G123" s="213" t="s">
        <v>464</v>
      </c>
      <c r="H123" s="214">
        <v>19</v>
      </c>
      <c r="I123" s="215"/>
      <c r="J123" s="216">
        <f>ROUND(I123*H123,2)</f>
        <v>0</v>
      </c>
      <c r="K123" s="212" t="s">
        <v>19</v>
      </c>
      <c r="L123" s="42"/>
      <c r="M123" s="217" t="s">
        <v>19</v>
      </c>
      <c r="N123" s="218" t="s">
        <v>46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174</v>
      </c>
      <c r="AT123" s="221" t="s">
        <v>79</v>
      </c>
      <c r="AU123" s="221" t="s">
        <v>82</v>
      </c>
      <c r="AY123" s="15" t="s">
        <v>173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82</v>
      </c>
      <c r="BK123" s="222">
        <f>ROUND(I123*H123,2)</f>
        <v>0</v>
      </c>
      <c r="BL123" s="15" t="s">
        <v>174</v>
      </c>
      <c r="BM123" s="221" t="s">
        <v>523</v>
      </c>
    </row>
    <row r="124" s="13" customFormat="1">
      <c r="A124" s="13"/>
      <c r="B124" s="228"/>
      <c r="C124" s="229"/>
      <c r="D124" s="230" t="s">
        <v>183</v>
      </c>
      <c r="E124" s="231" t="s">
        <v>19</v>
      </c>
      <c r="F124" s="232" t="s">
        <v>997</v>
      </c>
      <c r="G124" s="229"/>
      <c r="H124" s="233">
        <v>19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183</v>
      </c>
      <c r="AU124" s="239" t="s">
        <v>82</v>
      </c>
      <c r="AV124" s="13" t="s">
        <v>84</v>
      </c>
      <c r="AW124" s="13" t="s">
        <v>36</v>
      </c>
      <c r="AX124" s="13" t="s">
        <v>82</v>
      </c>
      <c r="AY124" s="239" t="s">
        <v>173</v>
      </c>
    </row>
    <row r="125" s="2" customFormat="1" ht="24.15" customHeight="1">
      <c r="A125" s="36"/>
      <c r="B125" s="37"/>
      <c r="C125" s="210" t="s">
        <v>344</v>
      </c>
      <c r="D125" s="210" t="s">
        <v>79</v>
      </c>
      <c r="E125" s="211" t="s">
        <v>998</v>
      </c>
      <c r="F125" s="212" t="s">
        <v>999</v>
      </c>
      <c r="G125" s="213" t="s">
        <v>464</v>
      </c>
      <c r="H125" s="214">
        <v>1</v>
      </c>
      <c r="I125" s="215"/>
      <c r="J125" s="216">
        <f>ROUND(I125*H125,2)</f>
        <v>0</v>
      </c>
      <c r="K125" s="212" t="s">
        <v>19</v>
      </c>
      <c r="L125" s="42"/>
      <c r="M125" s="217" t="s">
        <v>19</v>
      </c>
      <c r="N125" s="218" t="s">
        <v>46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174</v>
      </c>
      <c r="AT125" s="221" t="s">
        <v>79</v>
      </c>
      <c r="AU125" s="221" t="s">
        <v>82</v>
      </c>
      <c r="AY125" s="15" t="s">
        <v>173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82</v>
      </c>
      <c r="BK125" s="222">
        <f>ROUND(I125*H125,2)</f>
        <v>0</v>
      </c>
      <c r="BL125" s="15" t="s">
        <v>174</v>
      </c>
      <c r="BM125" s="221" t="s">
        <v>535</v>
      </c>
    </row>
    <row r="126" s="12" customFormat="1" ht="25.92" customHeight="1">
      <c r="A126" s="12"/>
      <c r="B126" s="194"/>
      <c r="C126" s="195"/>
      <c r="D126" s="196" t="s">
        <v>74</v>
      </c>
      <c r="E126" s="197" t="s">
        <v>1000</v>
      </c>
      <c r="F126" s="197" t="s">
        <v>1001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SUM(P127:P136)</f>
        <v>0</v>
      </c>
      <c r="Q126" s="202"/>
      <c r="R126" s="203">
        <f>SUM(R127:R136)</f>
        <v>0</v>
      </c>
      <c r="S126" s="202"/>
      <c r="T126" s="204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5" t="s">
        <v>82</v>
      </c>
      <c r="AT126" s="206" t="s">
        <v>74</v>
      </c>
      <c r="AU126" s="206" t="s">
        <v>75</v>
      </c>
      <c r="AY126" s="205" t="s">
        <v>173</v>
      </c>
      <c r="BK126" s="207">
        <f>SUM(BK127:BK136)</f>
        <v>0</v>
      </c>
    </row>
    <row r="127" s="2" customFormat="1" ht="16.5" customHeight="1">
      <c r="A127" s="36"/>
      <c r="B127" s="37"/>
      <c r="C127" s="210" t="s">
        <v>350</v>
      </c>
      <c r="D127" s="210" t="s">
        <v>79</v>
      </c>
      <c r="E127" s="211" t="s">
        <v>1002</v>
      </c>
      <c r="F127" s="212" t="s">
        <v>1003</v>
      </c>
      <c r="G127" s="213" t="s">
        <v>464</v>
      </c>
      <c r="H127" s="214">
        <v>52</v>
      </c>
      <c r="I127" s="215"/>
      <c r="J127" s="216">
        <f>ROUND(I127*H127,2)</f>
        <v>0</v>
      </c>
      <c r="K127" s="212" t="s">
        <v>19</v>
      </c>
      <c r="L127" s="42"/>
      <c r="M127" s="217" t="s">
        <v>19</v>
      </c>
      <c r="N127" s="218" t="s">
        <v>46</v>
      </c>
      <c r="O127" s="82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174</v>
      </c>
      <c r="AT127" s="221" t="s">
        <v>79</v>
      </c>
      <c r="AU127" s="221" t="s">
        <v>82</v>
      </c>
      <c r="AY127" s="15" t="s">
        <v>173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82</v>
      </c>
      <c r="BK127" s="222">
        <f>ROUND(I127*H127,2)</f>
        <v>0</v>
      </c>
      <c r="BL127" s="15" t="s">
        <v>174</v>
      </c>
      <c r="BM127" s="221" t="s">
        <v>543</v>
      </c>
    </row>
    <row r="128" s="2" customFormat="1" ht="16.5" customHeight="1">
      <c r="A128" s="36"/>
      <c r="B128" s="37"/>
      <c r="C128" s="210" t="s">
        <v>355</v>
      </c>
      <c r="D128" s="210" t="s">
        <v>79</v>
      </c>
      <c r="E128" s="211" t="s">
        <v>1004</v>
      </c>
      <c r="F128" s="212" t="s">
        <v>1005</v>
      </c>
      <c r="G128" s="213" t="s">
        <v>464</v>
      </c>
      <c r="H128" s="214">
        <v>2</v>
      </c>
      <c r="I128" s="215"/>
      <c r="J128" s="216">
        <f>ROUND(I128*H128,2)</f>
        <v>0</v>
      </c>
      <c r="K128" s="212" t="s">
        <v>19</v>
      </c>
      <c r="L128" s="42"/>
      <c r="M128" s="217" t="s">
        <v>19</v>
      </c>
      <c r="N128" s="218" t="s">
        <v>46</v>
      </c>
      <c r="O128" s="82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174</v>
      </c>
      <c r="AT128" s="221" t="s">
        <v>79</v>
      </c>
      <c r="AU128" s="221" t="s">
        <v>82</v>
      </c>
      <c r="AY128" s="15" t="s">
        <v>173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82</v>
      </c>
      <c r="BK128" s="222">
        <f>ROUND(I128*H128,2)</f>
        <v>0</v>
      </c>
      <c r="BL128" s="15" t="s">
        <v>174</v>
      </c>
      <c r="BM128" s="221" t="s">
        <v>582</v>
      </c>
    </row>
    <row r="129" s="2" customFormat="1" ht="16.5" customHeight="1">
      <c r="A129" s="36"/>
      <c r="B129" s="37"/>
      <c r="C129" s="210" t="s">
        <v>360</v>
      </c>
      <c r="D129" s="210" t="s">
        <v>79</v>
      </c>
      <c r="E129" s="211" t="s">
        <v>1006</v>
      </c>
      <c r="F129" s="212" t="s">
        <v>1007</v>
      </c>
      <c r="G129" s="213" t="s">
        <v>464</v>
      </c>
      <c r="H129" s="214">
        <v>4</v>
      </c>
      <c r="I129" s="215"/>
      <c r="J129" s="216">
        <f>ROUND(I129*H129,2)</f>
        <v>0</v>
      </c>
      <c r="K129" s="212" t="s">
        <v>19</v>
      </c>
      <c r="L129" s="42"/>
      <c r="M129" s="217" t="s">
        <v>19</v>
      </c>
      <c r="N129" s="218" t="s">
        <v>46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174</v>
      </c>
      <c r="AT129" s="221" t="s">
        <v>79</v>
      </c>
      <c r="AU129" s="221" t="s">
        <v>82</v>
      </c>
      <c r="AY129" s="15" t="s">
        <v>173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82</v>
      </c>
      <c r="BK129" s="222">
        <f>ROUND(I129*H129,2)</f>
        <v>0</v>
      </c>
      <c r="BL129" s="15" t="s">
        <v>174</v>
      </c>
      <c r="BM129" s="221" t="s">
        <v>602</v>
      </c>
    </row>
    <row r="130" s="2" customFormat="1" ht="16.5" customHeight="1">
      <c r="A130" s="36"/>
      <c r="B130" s="37"/>
      <c r="C130" s="210" t="s">
        <v>365</v>
      </c>
      <c r="D130" s="210" t="s">
        <v>79</v>
      </c>
      <c r="E130" s="211" t="s">
        <v>1008</v>
      </c>
      <c r="F130" s="212" t="s">
        <v>1009</v>
      </c>
      <c r="G130" s="213" t="s">
        <v>464</v>
      </c>
      <c r="H130" s="214">
        <v>2</v>
      </c>
      <c r="I130" s="215"/>
      <c r="J130" s="216">
        <f>ROUND(I130*H130,2)</f>
        <v>0</v>
      </c>
      <c r="K130" s="212" t="s">
        <v>19</v>
      </c>
      <c r="L130" s="42"/>
      <c r="M130" s="217" t="s">
        <v>19</v>
      </c>
      <c r="N130" s="218" t="s">
        <v>46</v>
      </c>
      <c r="O130" s="82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174</v>
      </c>
      <c r="AT130" s="221" t="s">
        <v>79</v>
      </c>
      <c r="AU130" s="221" t="s">
        <v>82</v>
      </c>
      <c r="AY130" s="15" t="s">
        <v>173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82</v>
      </c>
      <c r="BK130" s="222">
        <f>ROUND(I130*H130,2)</f>
        <v>0</v>
      </c>
      <c r="BL130" s="15" t="s">
        <v>174</v>
      </c>
      <c r="BM130" s="221" t="s">
        <v>645</v>
      </c>
    </row>
    <row r="131" s="2" customFormat="1" ht="16.5" customHeight="1">
      <c r="A131" s="36"/>
      <c r="B131" s="37"/>
      <c r="C131" s="210" t="s">
        <v>363</v>
      </c>
      <c r="D131" s="210" t="s">
        <v>79</v>
      </c>
      <c r="E131" s="211" t="s">
        <v>1010</v>
      </c>
      <c r="F131" s="212" t="s">
        <v>1011</v>
      </c>
      <c r="G131" s="213" t="s">
        <v>464</v>
      </c>
      <c r="H131" s="214">
        <v>7</v>
      </c>
      <c r="I131" s="215"/>
      <c r="J131" s="216">
        <f>ROUND(I131*H131,2)</f>
        <v>0</v>
      </c>
      <c r="K131" s="212" t="s">
        <v>19</v>
      </c>
      <c r="L131" s="42"/>
      <c r="M131" s="217" t="s">
        <v>19</v>
      </c>
      <c r="N131" s="218" t="s">
        <v>46</v>
      </c>
      <c r="O131" s="8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174</v>
      </c>
      <c r="AT131" s="221" t="s">
        <v>79</v>
      </c>
      <c r="AU131" s="221" t="s">
        <v>82</v>
      </c>
      <c r="AY131" s="15" t="s">
        <v>173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82</v>
      </c>
      <c r="BK131" s="222">
        <f>ROUND(I131*H131,2)</f>
        <v>0</v>
      </c>
      <c r="BL131" s="15" t="s">
        <v>174</v>
      </c>
      <c r="BM131" s="221" t="s">
        <v>668</v>
      </c>
    </row>
    <row r="132" s="2" customFormat="1" ht="16.5" customHeight="1">
      <c r="A132" s="36"/>
      <c r="B132" s="37"/>
      <c r="C132" s="210" t="s">
        <v>378</v>
      </c>
      <c r="D132" s="210" t="s">
        <v>79</v>
      </c>
      <c r="E132" s="211" t="s">
        <v>1012</v>
      </c>
      <c r="F132" s="212" t="s">
        <v>1013</v>
      </c>
      <c r="G132" s="213" t="s">
        <v>464</v>
      </c>
      <c r="H132" s="214">
        <v>17</v>
      </c>
      <c r="I132" s="215"/>
      <c r="J132" s="216">
        <f>ROUND(I132*H132,2)</f>
        <v>0</v>
      </c>
      <c r="K132" s="212" t="s">
        <v>19</v>
      </c>
      <c r="L132" s="42"/>
      <c r="M132" s="217" t="s">
        <v>19</v>
      </c>
      <c r="N132" s="218" t="s">
        <v>46</v>
      </c>
      <c r="O132" s="82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174</v>
      </c>
      <c r="AT132" s="221" t="s">
        <v>79</v>
      </c>
      <c r="AU132" s="221" t="s">
        <v>82</v>
      </c>
      <c r="AY132" s="15" t="s">
        <v>173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82</v>
      </c>
      <c r="BK132" s="222">
        <f>ROUND(I132*H132,2)</f>
        <v>0</v>
      </c>
      <c r="BL132" s="15" t="s">
        <v>174</v>
      </c>
      <c r="BM132" s="221" t="s">
        <v>678</v>
      </c>
    </row>
    <row r="133" s="2" customFormat="1" ht="16.5" customHeight="1">
      <c r="A133" s="36"/>
      <c r="B133" s="37"/>
      <c r="C133" s="210" t="s">
        <v>384</v>
      </c>
      <c r="D133" s="210" t="s">
        <v>79</v>
      </c>
      <c r="E133" s="211" t="s">
        <v>1014</v>
      </c>
      <c r="F133" s="212" t="s">
        <v>1015</v>
      </c>
      <c r="G133" s="213" t="s">
        <v>464</v>
      </c>
      <c r="H133" s="214">
        <v>15</v>
      </c>
      <c r="I133" s="215"/>
      <c r="J133" s="216">
        <f>ROUND(I133*H133,2)</f>
        <v>0</v>
      </c>
      <c r="K133" s="212" t="s">
        <v>19</v>
      </c>
      <c r="L133" s="42"/>
      <c r="M133" s="217" t="s">
        <v>19</v>
      </c>
      <c r="N133" s="218" t="s">
        <v>46</v>
      </c>
      <c r="O133" s="82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174</v>
      </c>
      <c r="AT133" s="221" t="s">
        <v>79</v>
      </c>
      <c r="AU133" s="221" t="s">
        <v>82</v>
      </c>
      <c r="AY133" s="15" t="s">
        <v>173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5" t="s">
        <v>82</v>
      </c>
      <c r="BK133" s="222">
        <f>ROUND(I133*H133,2)</f>
        <v>0</v>
      </c>
      <c r="BL133" s="15" t="s">
        <v>174</v>
      </c>
      <c r="BM133" s="221" t="s">
        <v>687</v>
      </c>
    </row>
    <row r="134" s="2" customFormat="1" ht="16.5" customHeight="1">
      <c r="A134" s="36"/>
      <c r="B134" s="37"/>
      <c r="C134" s="210" t="s">
        <v>389</v>
      </c>
      <c r="D134" s="210" t="s">
        <v>79</v>
      </c>
      <c r="E134" s="211" t="s">
        <v>1016</v>
      </c>
      <c r="F134" s="212" t="s">
        <v>1017</v>
      </c>
      <c r="G134" s="213" t="s">
        <v>464</v>
      </c>
      <c r="H134" s="214">
        <v>2</v>
      </c>
      <c r="I134" s="215"/>
      <c r="J134" s="216">
        <f>ROUND(I134*H134,2)</f>
        <v>0</v>
      </c>
      <c r="K134" s="212" t="s">
        <v>19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174</v>
      </c>
      <c r="AT134" s="221" t="s">
        <v>79</v>
      </c>
      <c r="AU134" s="221" t="s">
        <v>82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174</v>
      </c>
      <c r="BM134" s="221" t="s">
        <v>696</v>
      </c>
    </row>
    <row r="135" s="2" customFormat="1" ht="16.5" customHeight="1">
      <c r="A135" s="36"/>
      <c r="B135" s="37"/>
      <c r="C135" s="210" t="s">
        <v>394</v>
      </c>
      <c r="D135" s="210" t="s">
        <v>79</v>
      </c>
      <c r="E135" s="211" t="s">
        <v>1018</v>
      </c>
      <c r="F135" s="212" t="s">
        <v>1019</v>
      </c>
      <c r="G135" s="213" t="s">
        <v>464</v>
      </c>
      <c r="H135" s="214">
        <v>4</v>
      </c>
      <c r="I135" s="215"/>
      <c r="J135" s="216">
        <f>ROUND(I135*H135,2)</f>
        <v>0</v>
      </c>
      <c r="K135" s="212" t="s">
        <v>19</v>
      </c>
      <c r="L135" s="42"/>
      <c r="M135" s="217" t="s">
        <v>19</v>
      </c>
      <c r="N135" s="218" t="s">
        <v>46</v>
      </c>
      <c r="O135" s="82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174</v>
      </c>
      <c r="AT135" s="221" t="s">
        <v>79</v>
      </c>
      <c r="AU135" s="221" t="s">
        <v>82</v>
      </c>
      <c r="AY135" s="15" t="s">
        <v>173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82</v>
      </c>
      <c r="BK135" s="222">
        <f>ROUND(I135*H135,2)</f>
        <v>0</v>
      </c>
      <c r="BL135" s="15" t="s">
        <v>174</v>
      </c>
      <c r="BM135" s="221" t="s">
        <v>705</v>
      </c>
    </row>
    <row r="136" s="2" customFormat="1" ht="16.5" customHeight="1">
      <c r="A136" s="36"/>
      <c r="B136" s="37"/>
      <c r="C136" s="210" t="s">
        <v>401</v>
      </c>
      <c r="D136" s="210" t="s">
        <v>79</v>
      </c>
      <c r="E136" s="211" t="s">
        <v>1020</v>
      </c>
      <c r="F136" s="212" t="s">
        <v>1021</v>
      </c>
      <c r="G136" s="213" t="s">
        <v>464</v>
      </c>
      <c r="H136" s="214">
        <v>2</v>
      </c>
      <c r="I136" s="215"/>
      <c r="J136" s="216">
        <f>ROUND(I136*H136,2)</f>
        <v>0</v>
      </c>
      <c r="K136" s="212" t="s">
        <v>19</v>
      </c>
      <c r="L136" s="42"/>
      <c r="M136" s="217" t="s">
        <v>19</v>
      </c>
      <c r="N136" s="218" t="s">
        <v>46</v>
      </c>
      <c r="O136" s="82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174</v>
      </c>
      <c r="AT136" s="221" t="s">
        <v>79</v>
      </c>
      <c r="AU136" s="221" t="s">
        <v>82</v>
      </c>
      <c r="AY136" s="15" t="s">
        <v>173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5" t="s">
        <v>82</v>
      </c>
      <c r="BK136" s="222">
        <f>ROUND(I136*H136,2)</f>
        <v>0</v>
      </c>
      <c r="BL136" s="15" t="s">
        <v>174</v>
      </c>
      <c r="BM136" s="221" t="s">
        <v>717</v>
      </c>
    </row>
    <row r="137" s="12" customFormat="1" ht="25.92" customHeight="1">
      <c r="A137" s="12"/>
      <c r="B137" s="194"/>
      <c r="C137" s="195"/>
      <c r="D137" s="196" t="s">
        <v>74</v>
      </c>
      <c r="E137" s="197" t="s">
        <v>1022</v>
      </c>
      <c r="F137" s="197" t="s">
        <v>1023</v>
      </c>
      <c r="G137" s="195"/>
      <c r="H137" s="195"/>
      <c r="I137" s="198"/>
      <c r="J137" s="199">
        <f>BK137</f>
        <v>0</v>
      </c>
      <c r="K137" s="195"/>
      <c r="L137" s="200"/>
      <c r="M137" s="201"/>
      <c r="N137" s="202"/>
      <c r="O137" s="202"/>
      <c r="P137" s="203">
        <f>SUM(P138:P139)</f>
        <v>0</v>
      </c>
      <c r="Q137" s="202"/>
      <c r="R137" s="203">
        <f>SUM(R138:R139)</f>
        <v>0</v>
      </c>
      <c r="S137" s="202"/>
      <c r="T137" s="204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5" t="s">
        <v>82</v>
      </c>
      <c r="AT137" s="206" t="s">
        <v>74</v>
      </c>
      <c r="AU137" s="206" t="s">
        <v>75</v>
      </c>
      <c r="AY137" s="205" t="s">
        <v>173</v>
      </c>
      <c r="BK137" s="207">
        <f>SUM(BK138:BK139)</f>
        <v>0</v>
      </c>
    </row>
    <row r="138" s="2" customFormat="1" ht="16.5" customHeight="1">
      <c r="A138" s="36"/>
      <c r="B138" s="37"/>
      <c r="C138" s="210" t="s">
        <v>405</v>
      </c>
      <c r="D138" s="210" t="s">
        <v>79</v>
      </c>
      <c r="E138" s="211" t="s">
        <v>1024</v>
      </c>
      <c r="F138" s="212" t="s">
        <v>1025</v>
      </c>
      <c r="G138" s="213" t="s">
        <v>464</v>
      </c>
      <c r="H138" s="214">
        <v>1</v>
      </c>
      <c r="I138" s="215"/>
      <c r="J138" s="216">
        <f>ROUND(I138*H138,2)</f>
        <v>0</v>
      </c>
      <c r="K138" s="212" t="s">
        <v>19</v>
      </c>
      <c r="L138" s="42"/>
      <c r="M138" s="217" t="s">
        <v>19</v>
      </c>
      <c r="N138" s="218" t="s">
        <v>46</v>
      </c>
      <c r="O138" s="82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174</v>
      </c>
      <c r="AT138" s="221" t="s">
        <v>79</v>
      </c>
      <c r="AU138" s="221" t="s">
        <v>82</v>
      </c>
      <c r="AY138" s="15" t="s">
        <v>173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82</v>
      </c>
      <c r="BK138" s="222">
        <f>ROUND(I138*H138,2)</f>
        <v>0</v>
      </c>
      <c r="BL138" s="15" t="s">
        <v>174</v>
      </c>
      <c r="BM138" s="221" t="s">
        <v>727</v>
      </c>
    </row>
    <row r="139" s="2" customFormat="1" ht="16.5" customHeight="1">
      <c r="A139" s="36"/>
      <c r="B139" s="37"/>
      <c r="C139" s="210" t="s">
        <v>411</v>
      </c>
      <c r="D139" s="210" t="s">
        <v>79</v>
      </c>
      <c r="E139" s="211" t="s">
        <v>1026</v>
      </c>
      <c r="F139" s="212" t="s">
        <v>1027</v>
      </c>
      <c r="G139" s="213" t="s">
        <v>464</v>
      </c>
      <c r="H139" s="214">
        <v>1</v>
      </c>
      <c r="I139" s="215"/>
      <c r="J139" s="216">
        <f>ROUND(I139*H139,2)</f>
        <v>0</v>
      </c>
      <c r="K139" s="212" t="s">
        <v>19</v>
      </c>
      <c r="L139" s="42"/>
      <c r="M139" s="217" t="s">
        <v>19</v>
      </c>
      <c r="N139" s="218" t="s">
        <v>46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174</v>
      </c>
      <c r="AT139" s="221" t="s">
        <v>79</v>
      </c>
      <c r="AU139" s="221" t="s">
        <v>82</v>
      </c>
      <c r="AY139" s="15" t="s">
        <v>173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82</v>
      </c>
      <c r="BK139" s="222">
        <f>ROUND(I139*H139,2)</f>
        <v>0</v>
      </c>
      <c r="BL139" s="15" t="s">
        <v>174</v>
      </c>
      <c r="BM139" s="221" t="s">
        <v>738</v>
      </c>
    </row>
    <row r="140" s="12" customFormat="1" ht="25.92" customHeight="1">
      <c r="A140" s="12"/>
      <c r="B140" s="194"/>
      <c r="C140" s="195"/>
      <c r="D140" s="196" t="s">
        <v>74</v>
      </c>
      <c r="E140" s="197" t="s">
        <v>1028</v>
      </c>
      <c r="F140" s="197" t="s">
        <v>1029</v>
      </c>
      <c r="G140" s="195"/>
      <c r="H140" s="195"/>
      <c r="I140" s="198"/>
      <c r="J140" s="199">
        <f>BK140</f>
        <v>0</v>
      </c>
      <c r="K140" s="195"/>
      <c r="L140" s="200"/>
      <c r="M140" s="201"/>
      <c r="N140" s="202"/>
      <c r="O140" s="202"/>
      <c r="P140" s="203">
        <f>SUM(P141:P145)</f>
        <v>0</v>
      </c>
      <c r="Q140" s="202"/>
      <c r="R140" s="203">
        <f>SUM(R141:R145)</f>
        <v>0</v>
      </c>
      <c r="S140" s="202"/>
      <c r="T140" s="204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5" t="s">
        <v>82</v>
      </c>
      <c r="AT140" s="206" t="s">
        <v>74</v>
      </c>
      <c r="AU140" s="206" t="s">
        <v>75</v>
      </c>
      <c r="AY140" s="205" t="s">
        <v>173</v>
      </c>
      <c r="BK140" s="207">
        <f>SUM(BK141:BK145)</f>
        <v>0</v>
      </c>
    </row>
    <row r="141" s="2" customFormat="1" ht="16.5" customHeight="1">
      <c r="A141" s="36"/>
      <c r="B141" s="37"/>
      <c r="C141" s="210" t="s">
        <v>418</v>
      </c>
      <c r="D141" s="210" t="s">
        <v>79</v>
      </c>
      <c r="E141" s="211" t="s">
        <v>1030</v>
      </c>
      <c r="F141" s="212" t="s">
        <v>1031</v>
      </c>
      <c r="G141" s="213" t="s">
        <v>232</v>
      </c>
      <c r="H141" s="214">
        <v>15</v>
      </c>
      <c r="I141" s="215"/>
      <c r="J141" s="216">
        <f>ROUND(I141*H141,2)</f>
        <v>0</v>
      </c>
      <c r="K141" s="212" t="s">
        <v>19</v>
      </c>
      <c r="L141" s="42"/>
      <c r="M141" s="217" t="s">
        <v>19</v>
      </c>
      <c r="N141" s="218" t="s">
        <v>46</v>
      </c>
      <c r="O141" s="8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174</v>
      </c>
      <c r="AT141" s="221" t="s">
        <v>79</v>
      </c>
      <c r="AU141" s="221" t="s">
        <v>82</v>
      </c>
      <c r="AY141" s="15" t="s">
        <v>173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5" t="s">
        <v>82</v>
      </c>
      <c r="BK141" s="222">
        <f>ROUND(I141*H141,2)</f>
        <v>0</v>
      </c>
      <c r="BL141" s="15" t="s">
        <v>174</v>
      </c>
      <c r="BM141" s="221" t="s">
        <v>1032</v>
      </c>
    </row>
    <row r="142" s="2" customFormat="1" ht="16.5" customHeight="1">
      <c r="A142" s="36"/>
      <c r="B142" s="37"/>
      <c r="C142" s="210" t="s">
        <v>424</v>
      </c>
      <c r="D142" s="210" t="s">
        <v>79</v>
      </c>
      <c r="E142" s="211" t="s">
        <v>1033</v>
      </c>
      <c r="F142" s="212" t="s">
        <v>1034</v>
      </c>
      <c r="G142" s="213" t="s">
        <v>464</v>
      </c>
      <c r="H142" s="214">
        <v>5</v>
      </c>
      <c r="I142" s="215"/>
      <c r="J142" s="216">
        <f>ROUND(I142*H142,2)</f>
        <v>0</v>
      </c>
      <c r="K142" s="212" t="s">
        <v>19</v>
      </c>
      <c r="L142" s="42"/>
      <c r="M142" s="217" t="s">
        <v>19</v>
      </c>
      <c r="N142" s="218" t="s">
        <v>46</v>
      </c>
      <c r="O142" s="82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174</v>
      </c>
      <c r="AT142" s="221" t="s">
        <v>79</v>
      </c>
      <c r="AU142" s="221" t="s">
        <v>82</v>
      </c>
      <c r="AY142" s="15" t="s">
        <v>173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82</v>
      </c>
      <c r="BK142" s="222">
        <f>ROUND(I142*H142,2)</f>
        <v>0</v>
      </c>
      <c r="BL142" s="15" t="s">
        <v>174</v>
      </c>
      <c r="BM142" s="221" t="s">
        <v>1035</v>
      </c>
    </row>
    <row r="143" s="2" customFormat="1" ht="16.5" customHeight="1">
      <c r="A143" s="36"/>
      <c r="B143" s="37"/>
      <c r="C143" s="210" t="s">
        <v>430</v>
      </c>
      <c r="D143" s="210" t="s">
        <v>79</v>
      </c>
      <c r="E143" s="211" t="s">
        <v>1036</v>
      </c>
      <c r="F143" s="212" t="s">
        <v>1037</v>
      </c>
      <c r="G143" s="213" t="s">
        <v>464</v>
      </c>
      <c r="H143" s="214">
        <v>3</v>
      </c>
      <c r="I143" s="215"/>
      <c r="J143" s="216">
        <f>ROUND(I143*H143,2)</f>
        <v>0</v>
      </c>
      <c r="K143" s="212" t="s">
        <v>19</v>
      </c>
      <c r="L143" s="42"/>
      <c r="M143" s="217" t="s">
        <v>19</v>
      </c>
      <c r="N143" s="218" t="s">
        <v>46</v>
      </c>
      <c r="O143" s="8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174</v>
      </c>
      <c r="AT143" s="221" t="s">
        <v>79</v>
      </c>
      <c r="AU143" s="221" t="s">
        <v>82</v>
      </c>
      <c r="AY143" s="15" t="s">
        <v>173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5" t="s">
        <v>82</v>
      </c>
      <c r="BK143" s="222">
        <f>ROUND(I143*H143,2)</f>
        <v>0</v>
      </c>
      <c r="BL143" s="15" t="s">
        <v>174</v>
      </c>
      <c r="BM143" s="221" t="s">
        <v>1038</v>
      </c>
    </row>
    <row r="144" s="2" customFormat="1" ht="24.15" customHeight="1">
      <c r="A144" s="36"/>
      <c r="B144" s="37"/>
      <c r="C144" s="210" t="s">
        <v>434</v>
      </c>
      <c r="D144" s="210" t="s">
        <v>79</v>
      </c>
      <c r="E144" s="211" t="s">
        <v>1039</v>
      </c>
      <c r="F144" s="212" t="s">
        <v>1040</v>
      </c>
      <c r="G144" s="213" t="s">
        <v>1041</v>
      </c>
      <c r="H144" s="253"/>
      <c r="I144" s="215"/>
      <c r="J144" s="216">
        <f>ROUND(I144*H144,2)</f>
        <v>0</v>
      </c>
      <c r="K144" s="212" t="s">
        <v>19</v>
      </c>
      <c r="L144" s="42"/>
      <c r="M144" s="217" t="s">
        <v>19</v>
      </c>
      <c r="N144" s="218" t="s">
        <v>46</v>
      </c>
      <c r="O144" s="82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174</v>
      </c>
      <c r="AT144" s="221" t="s">
        <v>79</v>
      </c>
      <c r="AU144" s="221" t="s">
        <v>82</v>
      </c>
      <c r="AY144" s="15" t="s">
        <v>173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5" t="s">
        <v>82</v>
      </c>
      <c r="BK144" s="222">
        <f>ROUND(I144*H144,2)</f>
        <v>0</v>
      </c>
      <c r="BL144" s="15" t="s">
        <v>174</v>
      </c>
      <c r="BM144" s="221" t="s">
        <v>1042</v>
      </c>
    </row>
    <row r="145" s="2" customFormat="1" ht="16.5" customHeight="1">
      <c r="A145" s="36"/>
      <c r="B145" s="37"/>
      <c r="C145" s="210" t="s">
        <v>441</v>
      </c>
      <c r="D145" s="210" t="s">
        <v>79</v>
      </c>
      <c r="E145" s="211" t="s">
        <v>1043</v>
      </c>
      <c r="F145" s="212" t="s">
        <v>1044</v>
      </c>
      <c r="G145" s="213" t="s">
        <v>1041</v>
      </c>
      <c r="H145" s="253"/>
      <c r="I145" s="215"/>
      <c r="J145" s="216">
        <f>ROUND(I145*H145,2)</f>
        <v>0</v>
      </c>
      <c r="K145" s="212" t="s">
        <v>19</v>
      </c>
      <c r="L145" s="42"/>
      <c r="M145" s="217" t="s">
        <v>19</v>
      </c>
      <c r="N145" s="218" t="s">
        <v>46</v>
      </c>
      <c r="O145" s="82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174</v>
      </c>
      <c r="AT145" s="221" t="s">
        <v>79</v>
      </c>
      <c r="AU145" s="221" t="s">
        <v>82</v>
      </c>
      <c r="AY145" s="15" t="s">
        <v>173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82</v>
      </c>
      <c r="BK145" s="222">
        <f>ROUND(I145*H145,2)</f>
        <v>0</v>
      </c>
      <c r="BL145" s="15" t="s">
        <v>174</v>
      </c>
      <c r="BM145" s="221" t="s">
        <v>1045</v>
      </c>
    </row>
    <row r="146" s="12" customFormat="1" ht="25.92" customHeight="1">
      <c r="A146" s="12"/>
      <c r="B146" s="194"/>
      <c r="C146" s="195"/>
      <c r="D146" s="196" t="s">
        <v>74</v>
      </c>
      <c r="E146" s="197" t="s">
        <v>1046</v>
      </c>
      <c r="F146" s="197" t="s">
        <v>1047</v>
      </c>
      <c r="G146" s="195"/>
      <c r="H146" s="195"/>
      <c r="I146" s="198"/>
      <c r="J146" s="199">
        <f>BK146</f>
        <v>0</v>
      </c>
      <c r="K146" s="195"/>
      <c r="L146" s="200"/>
      <c r="M146" s="201"/>
      <c r="N146" s="202"/>
      <c r="O146" s="202"/>
      <c r="P146" s="203">
        <f>SUM(P147:P152)</f>
        <v>0</v>
      </c>
      <c r="Q146" s="202"/>
      <c r="R146" s="203">
        <f>SUM(R147:R152)</f>
        <v>0</v>
      </c>
      <c r="S146" s="202"/>
      <c r="T146" s="204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5" t="s">
        <v>82</v>
      </c>
      <c r="AT146" s="206" t="s">
        <v>74</v>
      </c>
      <c r="AU146" s="206" t="s">
        <v>75</v>
      </c>
      <c r="AY146" s="205" t="s">
        <v>173</v>
      </c>
      <c r="BK146" s="207">
        <f>SUM(BK147:BK152)</f>
        <v>0</v>
      </c>
    </row>
    <row r="147" s="2" customFormat="1" ht="16.5" customHeight="1">
      <c r="A147" s="36"/>
      <c r="B147" s="37"/>
      <c r="C147" s="210" t="s">
        <v>446</v>
      </c>
      <c r="D147" s="210" t="s">
        <v>79</v>
      </c>
      <c r="E147" s="211" t="s">
        <v>1048</v>
      </c>
      <c r="F147" s="212" t="s">
        <v>1049</v>
      </c>
      <c r="G147" s="213" t="s">
        <v>374</v>
      </c>
      <c r="H147" s="214">
        <v>4</v>
      </c>
      <c r="I147" s="215"/>
      <c r="J147" s="216">
        <f>ROUND(I147*H147,2)</f>
        <v>0</v>
      </c>
      <c r="K147" s="212" t="s">
        <v>19</v>
      </c>
      <c r="L147" s="42"/>
      <c r="M147" s="217" t="s">
        <v>19</v>
      </c>
      <c r="N147" s="218" t="s">
        <v>46</v>
      </c>
      <c r="O147" s="82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1" t="s">
        <v>174</v>
      </c>
      <c r="AT147" s="221" t="s">
        <v>79</v>
      </c>
      <c r="AU147" s="221" t="s">
        <v>82</v>
      </c>
      <c r="AY147" s="15" t="s">
        <v>173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5" t="s">
        <v>82</v>
      </c>
      <c r="BK147" s="222">
        <f>ROUND(I147*H147,2)</f>
        <v>0</v>
      </c>
      <c r="BL147" s="15" t="s">
        <v>174</v>
      </c>
      <c r="BM147" s="221" t="s">
        <v>1050</v>
      </c>
    </row>
    <row r="148" s="2" customFormat="1" ht="16.5" customHeight="1">
      <c r="A148" s="36"/>
      <c r="B148" s="37"/>
      <c r="C148" s="210" t="s">
        <v>451</v>
      </c>
      <c r="D148" s="210" t="s">
        <v>79</v>
      </c>
      <c r="E148" s="211" t="s">
        <v>1051</v>
      </c>
      <c r="F148" s="212" t="s">
        <v>1052</v>
      </c>
      <c r="G148" s="213" t="s">
        <v>374</v>
      </c>
      <c r="H148" s="214">
        <v>4</v>
      </c>
      <c r="I148" s="215"/>
      <c r="J148" s="216">
        <f>ROUND(I148*H148,2)</f>
        <v>0</v>
      </c>
      <c r="K148" s="212" t="s">
        <v>19</v>
      </c>
      <c r="L148" s="42"/>
      <c r="M148" s="217" t="s">
        <v>19</v>
      </c>
      <c r="N148" s="218" t="s">
        <v>46</v>
      </c>
      <c r="O148" s="82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1" t="s">
        <v>174</v>
      </c>
      <c r="AT148" s="221" t="s">
        <v>79</v>
      </c>
      <c r="AU148" s="221" t="s">
        <v>82</v>
      </c>
      <c r="AY148" s="15" t="s">
        <v>173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5" t="s">
        <v>82</v>
      </c>
      <c r="BK148" s="222">
        <f>ROUND(I148*H148,2)</f>
        <v>0</v>
      </c>
      <c r="BL148" s="15" t="s">
        <v>174</v>
      </c>
      <c r="BM148" s="221" t="s">
        <v>1053</v>
      </c>
    </row>
    <row r="149" s="2" customFormat="1" ht="16.5" customHeight="1">
      <c r="A149" s="36"/>
      <c r="B149" s="37"/>
      <c r="C149" s="210" t="s">
        <v>456</v>
      </c>
      <c r="D149" s="210" t="s">
        <v>79</v>
      </c>
      <c r="E149" s="211" t="s">
        <v>1054</v>
      </c>
      <c r="F149" s="212" t="s">
        <v>1055</v>
      </c>
      <c r="G149" s="213" t="s">
        <v>374</v>
      </c>
      <c r="H149" s="214">
        <v>15</v>
      </c>
      <c r="I149" s="215"/>
      <c r="J149" s="216">
        <f>ROUND(I149*H149,2)</f>
        <v>0</v>
      </c>
      <c r="K149" s="212" t="s">
        <v>19</v>
      </c>
      <c r="L149" s="42"/>
      <c r="M149" s="217" t="s">
        <v>19</v>
      </c>
      <c r="N149" s="218" t="s">
        <v>46</v>
      </c>
      <c r="O149" s="8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174</v>
      </c>
      <c r="AT149" s="221" t="s">
        <v>79</v>
      </c>
      <c r="AU149" s="221" t="s">
        <v>82</v>
      </c>
      <c r="AY149" s="15" t="s">
        <v>173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82</v>
      </c>
      <c r="BK149" s="222">
        <f>ROUND(I149*H149,2)</f>
        <v>0</v>
      </c>
      <c r="BL149" s="15" t="s">
        <v>174</v>
      </c>
      <c r="BM149" s="221" t="s">
        <v>1056</v>
      </c>
    </row>
    <row r="150" s="2" customFormat="1" ht="16.5" customHeight="1">
      <c r="A150" s="36"/>
      <c r="B150" s="37"/>
      <c r="C150" s="210" t="s">
        <v>461</v>
      </c>
      <c r="D150" s="210" t="s">
        <v>79</v>
      </c>
      <c r="E150" s="211" t="s">
        <v>1057</v>
      </c>
      <c r="F150" s="212" t="s">
        <v>1058</v>
      </c>
      <c r="G150" s="213" t="s">
        <v>374</v>
      </c>
      <c r="H150" s="214">
        <v>5</v>
      </c>
      <c r="I150" s="215"/>
      <c r="J150" s="216">
        <f>ROUND(I150*H150,2)</f>
        <v>0</v>
      </c>
      <c r="K150" s="212" t="s">
        <v>19</v>
      </c>
      <c r="L150" s="42"/>
      <c r="M150" s="217" t="s">
        <v>19</v>
      </c>
      <c r="N150" s="218" t="s">
        <v>46</v>
      </c>
      <c r="O150" s="82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1" t="s">
        <v>174</v>
      </c>
      <c r="AT150" s="221" t="s">
        <v>79</v>
      </c>
      <c r="AU150" s="221" t="s">
        <v>82</v>
      </c>
      <c r="AY150" s="15" t="s">
        <v>173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5" t="s">
        <v>82</v>
      </c>
      <c r="BK150" s="222">
        <f>ROUND(I150*H150,2)</f>
        <v>0</v>
      </c>
      <c r="BL150" s="15" t="s">
        <v>174</v>
      </c>
      <c r="BM150" s="221" t="s">
        <v>1059</v>
      </c>
    </row>
    <row r="151" s="2" customFormat="1" ht="16.5" customHeight="1">
      <c r="A151" s="36"/>
      <c r="B151" s="37"/>
      <c r="C151" s="210" t="s">
        <v>466</v>
      </c>
      <c r="D151" s="210" t="s">
        <v>79</v>
      </c>
      <c r="E151" s="211" t="s">
        <v>1060</v>
      </c>
      <c r="F151" s="212" t="s">
        <v>1061</v>
      </c>
      <c r="G151" s="213" t="s">
        <v>374</v>
      </c>
      <c r="H151" s="214">
        <v>10</v>
      </c>
      <c r="I151" s="215"/>
      <c r="J151" s="216">
        <f>ROUND(I151*H151,2)</f>
        <v>0</v>
      </c>
      <c r="K151" s="212" t="s">
        <v>19</v>
      </c>
      <c r="L151" s="42"/>
      <c r="M151" s="217" t="s">
        <v>19</v>
      </c>
      <c r="N151" s="218" t="s">
        <v>46</v>
      </c>
      <c r="O151" s="82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174</v>
      </c>
      <c r="AT151" s="221" t="s">
        <v>79</v>
      </c>
      <c r="AU151" s="221" t="s">
        <v>82</v>
      </c>
      <c r="AY151" s="15" t="s">
        <v>173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82</v>
      </c>
      <c r="BK151" s="222">
        <f>ROUND(I151*H151,2)</f>
        <v>0</v>
      </c>
      <c r="BL151" s="15" t="s">
        <v>174</v>
      </c>
      <c r="BM151" s="221" t="s">
        <v>1062</v>
      </c>
    </row>
    <row r="152" s="2" customFormat="1" ht="16.5" customHeight="1">
      <c r="A152" s="36"/>
      <c r="B152" s="37"/>
      <c r="C152" s="210" t="s">
        <v>473</v>
      </c>
      <c r="D152" s="210" t="s">
        <v>79</v>
      </c>
      <c r="E152" s="211" t="s">
        <v>1063</v>
      </c>
      <c r="F152" s="212" t="s">
        <v>1064</v>
      </c>
      <c r="G152" s="213" t="s">
        <v>374</v>
      </c>
      <c r="H152" s="214">
        <v>15</v>
      </c>
      <c r="I152" s="215"/>
      <c r="J152" s="216">
        <f>ROUND(I152*H152,2)</f>
        <v>0</v>
      </c>
      <c r="K152" s="212" t="s">
        <v>19</v>
      </c>
      <c r="L152" s="42"/>
      <c r="M152" s="254" t="s">
        <v>19</v>
      </c>
      <c r="N152" s="255" t="s">
        <v>46</v>
      </c>
      <c r="O152" s="256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1" t="s">
        <v>174</v>
      </c>
      <c r="AT152" s="221" t="s">
        <v>79</v>
      </c>
      <c r="AU152" s="221" t="s">
        <v>82</v>
      </c>
      <c r="AY152" s="15" t="s">
        <v>173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5" t="s">
        <v>82</v>
      </c>
      <c r="BK152" s="222">
        <f>ROUND(I152*H152,2)</f>
        <v>0</v>
      </c>
      <c r="BL152" s="15" t="s">
        <v>174</v>
      </c>
      <c r="BM152" s="221" t="s">
        <v>1065</v>
      </c>
    </row>
    <row r="153" s="2" customFormat="1" ht="6.96" customHeight="1">
      <c r="A153" s="36"/>
      <c r="B153" s="57"/>
      <c r="C153" s="58"/>
      <c r="D153" s="58"/>
      <c r="E153" s="58"/>
      <c r="F153" s="58"/>
      <c r="G153" s="58"/>
      <c r="H153" s="58"/>
      <c r="I153" s="58"/>
      <c r="J153" s="58"/>
      <c r="K153" s="58"/>
      <c r="L153" s="42"/>
      <c r="M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</row>
  </sheetData>
  <sheetProtection sheet="1" autoFilter="0" formatColumns="0" formatRows="0" objects="1" scenarios="1" spinCount="100000" saltValue="195b5QjzYEpeku/FHjrKb7Qo1c8sAxeuhCxmAyItnlp9qcLW3Bzq6kWPUzUBSC58+zqLICw/ApRo6/IDpuQbsA==" hashValue="i7RXj7PauiUuyvDEUnI+mIfIh+QqKxRSHqofhonQ2Z8BYhOBP9zz/MfjNubRGIO2GboOWUV3cPhYi+qQ+M9xow==" algorithmName="SHA-512" password="CC35"/>
  <autoFilter ref="C92:K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1066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1067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ROUND(J95,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ROUND((SUM(BE95:BE174)),  2)</f>
        <v>0</v>
      </c>
      <c r="G35" s="36"/>
      <c r="H35" s="36"/>
      <c r="I35" s="155">
        <v>0.20999999999999999</v>
      </c>
      <c r="J35" s="154">
        <f>ROUND(((SUM(BE95:BE174))*I35),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ROUND((SUM(BF95:BF174)),  2)</f>
        <v>0</v>
      </c>
      <c r="G36" s="36"/>
      <c r="H36" s="36"/>
      <c r="I36" s="155">
        <v>0.12</v>
      </c>
      <c r="J36" s="154">
        <f>ROUND(((SUM(BF95:BF174))*I36),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ROUND((SUM(BG95:BG174)),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ROUND((SUM(BH95:BH174)),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ROUND((SUM(BI95:BI174)),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1066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Lb - Bourací práce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J95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J96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138</v>
      </c>
      <c r="E65" s="180"/>
      <c r="F65" s="180"/>
      <c r="G65" s="180"/>
      <c r="H65" s="180"/>
      <c r="I65" s="180"/>
      <c r="J65" s="181">
        <f>J97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139</v>
      </c>
      <c r="E66" s="180"/>
      <c r="F66" s="180"/>
      <c r="G66" s="180"/>
      <c r="H66" s="180"/>
      <c r="I66" s="180"/>
      <c r="J66" s="181">
        <f>J109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2"/>
      <c r="C67" s="173"/>
      <c r="D67" s="174" t="s">
        <v>141</v>
      </c>
      <c r="E67" s="175"/>
      <c r="F67" s="175"/>
      <c r="G67" s="175"/>
      <c r="H67" s="175"/>
      <c r="I67" s="175"/>
      <c r="J67" s="176">
        <f>J127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8"/>
      <c r="C68" s="123"/>
      <c r="D68" s="179" t="s">
        <v>145</v>
      </c>
      <c r="E68" s="180"/>
      <c r="F68" s="180"/>
      <c r="G68" s="180"/>
      <c r="H68" s="180"/>
      <c r="I68" s="180"/>
      <c r="J68" s="181">
        <f>J128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8"/>
      <c r="C69" s="123"/>
      <c r="D69" s="179" t="s">
        <v>1068</v>
      </c>
      <c r="E69" s="180"/>
      <c r="F69" s="180"/>
      <c r="G69" s="180"/>
      <c r="H69" s="180"/>
      <c r="I69" s="180"/>
      <c r="J69" s="181">
        <f>J150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8"/>
      <c r="C70" s="123"/>
      <c r="D70" s="179" t="s">
        <v>150</v>
      </c>
      <c r="E70" s="180"/>
      <c r="F70" s="180"/>
      <c r="G70" s="180"/>
      <c r="H70" s="180"/>
      <c r="I70" s="180"/>
      <c r="J70" s="181">
        <f>J154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152</v>
      </c>
      <c r="E71" s="180"/>
      <c r="F71" s="180"/>
      <c r="G71" s="180"/>
      <c r="H71" s="180"/>
      <c r="I71" s="180"/>
      <c r="J71" s="181">
        <f>J159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153</v>
      </c>
      <c r="E72" s="180"/>
      <c r="F72" s="180"/>
      <c r="G72" s="180"/>
      <c r="H72" s="180"/>
      <c r="I72" s="180"/>
      <c r="J72" s="181">
        <f>J165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155</v>
      </c>
      <c r="E73" s="180"/>
      <c r="F73" s="180"/>
      <c r="G73" s="180"/>
      <c r="H73" s="180"/>
      <c r="I73" s="180"/>
      <c r="J73" s="181">
        <f>J170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hidden="1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hidden="1"/>
    <row r="77" hidden="1"/>
    <row r="78" hidden="1"/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158</v>
      </c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67" t="str">
        <f>E7</f>
        <v>OBJEKT - Klatovská 200G, 30100 Plzeň</v>
      </c>
      <c r="F83" s="30"/>
      <c r="G83" s="30"/>
      <c r="H83" s="30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127</v>
      </c>
      <c r="D84" s="20"/>
      <c r="E84" s="20"/>
      <c r="F84" s="20"/>
      <c r="G84" s="20"/>
      <c r="H84" s="20"/>
      <c r="I84" s="20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67" t="s">
        <v>1066</v>
      </c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>Lb - Bourací práce</v>
      </c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>Klatovská 200G, 30100 Plzeň</v>
      </c>
      <c r="G89" s="38"/>
      <c r="H89" s="38"/>
      <c r="I89" s="30" t="s">
        <v>23</v>
      </c>
      <c r="J89" s="70" t="str">
        <f>IF(J14="","",J14)</f>
        <v>20. 3. 2024</v>
      </c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25</v>
      </c>
      <c r="D91" s="38"/>
      <c r="E91" s="38"/>
      <c r="F91" s="25" t="str">
        <f>E17</f>
        <v>Střední škola informatiky a finančních služeb</v>
      </c>
      <c r="G91" s="38"/>
      <c r="H91" s="38"/>
      <c r="I91" s="30" t="s">
        <v>33</v>
      </c>
      <c r="J91" s="34" t="str">
        <f>E23</f>
        <v>Planteam, Na Výsluní 630, Líně - Sulkov</v>
      </c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31</v>
      </c>
      <c r="D92" s="38"/>
      <c r="E92" s="38"/>
      <c r="F92" s="25" t="str">
        <f>IF(E20="","",E20)</f>
        <v>Vyplň údaj</v>
      </c>
      <c r="G92" s="38"/>
      <c r="H92" s="38"/>
      <c r="I92" s="30" t="s">
        <v>37</v>
      </c>
      <c r="J92" s="34" t="str">
        <f>E26</f>
        <v>Ing. Irena Potužáková</v>
      </c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1" customFormat="1" ht="29.28" customHeight="1">
      <c r="A94" s="183"/>
      <c r="B94" s="184"/>
      <c r="C94" s="185" t="s">
        <v>159</v>
      </c>
      <c r="D94" s="186" t="s">
        <v>60</v>
      </c>
      <c r="E94" s="186" t="s">
        <v>56</v>
      </c>
      <c r="F94" s="186" t="s">
        <v>57</v>
      </c>
      <c r="G94" s="186" t="s">
        <v>160</v>
      </c>
      <c r="H94" s="186" t="s">
        <v>161</v>
      </c>
      <c r="I94" s="186" t="s">
        <v>162</v>
      </c>
      <c r="J94" s="186" t="s">
        <v>133</v>
      </c>
      <c r="K94" s="187" t="s">
        <v>163</v>
      </c>
      <c r="L94" s="188"/>
      <c r="M94" s="90" t="s">
        <v>19</v>
      </c>
      <c r="N94" s="91" t="s">
        <v>45</v>
      </c>
      <c r="O94" s="91" t="s">
        <v>164</v>
      </c>
      <c r="P94" s="91" t="s">
        <v>165</v>
      </c>
      <c r="Q94" s="91" t="s">
        <v>166</v>
      </c>
      <c r="R94" s="91" t="s">
        <v>167</v>
      </c>
      <c r="S94" s="91" t="s">
        <v>168</v>
      </c>
      <c r="T94" s="92" t="s">
        <v>169</v>
      </c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</row>
    <row r="95" s="2" customFormat="1" ht="22.8" customHeight="1">
      <c r="A95" s="36"/>
      <c r="B95" s="37"/>
      <c r="C95" s="97" t="s">
        <v>170</v>
      </c>
      <c r="D95" s="38"/>
      <c r="E95" s="38"/>
      <c r="F95" s="38"/>
      <c r="G95" s="38"/>
      <c r="H95" s="38"/>
      <c r="I95" s="38"/>
      <c r="J95" s="189">
        <f>BK95</f>
        <v>0</v>
      </c>
      <c r="K95" s="38"/>
      <c r="L95" s="42"/>
      <c r="M95" s="93"/>
      <c r="N95" s="190"/>
      <c r="O95" s="94"/>
      <c r="P95" s="191">
        <f>P96+P127</f>
        <v>0</v>
      </c>
      <c r="Q95" s="94"/>
      <c r="R95" s="191">
        <f>R96+R127</f>
        <v>0.00079199999999999995</v>
      </c>
      <c r="S95" s="94"/>
      <c r="T95" s="192">
        <f>T96+T127</f>
        <v>26.17278516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74</v>
      </c>
      <c r="AU95" s="15" t="s">
        <v>134</v>
      </c>
      <c r="BK95" s="193">
        <f>BK96+BK127</f>
        <v>0</v>
      </c>
    </row>
    <row r="96" s="12" customFormat="1" ht="25.92" customHeight="1">
      <c r="A96" s="12"/>
      <c r="B96" s="194"/>
      <c r="C96" s="195"/>
      <c r="D96" s="196" t="s">
        <v>74</v>
      </c>
      <c r="E96" s="197" t="s">
        <v>171</v>
      </c>
      <c r="F96" s="197" t="s">
        <v>172</v>
      </c>
      <c r="G96" s="195"/>
      <c r="H96" s="195"/>
      <c r="I96" s="198"/>
      <c r="J96" s="199">
        <f>BK96</f>
        <v>0</v>
      </c>
      <c r="K96" s="195"/>
      <c r="L96" s="200"/>
      <c r="M96" s="201"/>
      <c r="N96" s="202"/>
      <c r="O96" s="202"/>
      <c r="P96" s="203">
        <f>P97+P109</f>
        <v>0</v>
      </c>
      <c r="Q96" s="202"/>
      <c r="R96" s="203">
        <f>R97+R109</f>
        <v>0.00079199999999999995</v>
      </c>
      <c r="S96" s="202"/>
      <c r="T96" s="204">
        <f>T97+T109</f>
        <v>11.835450000000002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5" t="s">
        <v>82</v>
      </c>
      <c r="AT96" s="206" t="s">
        <v>74</v>
      </c>
      <c r="AU96" s="206" t="s">
        <v>75</v>
      </c>
      <c r="AY96" s="205" t="s">
        <v>173</v>
      </c>
      <c r="BK96" s="207">
        <f>BK97+BK109</f>
        <v>0</v>
      </c>
    </row>
    <row r="97" s="12" customFormat="1" ht="22.8" customHeight="1">
      <c r="A97" s="12"/>
      <c r="B97" s="194"/>
      <c r="C97" s="195"/>
      <c r="D97" s="196" t="s">
        <v>74</v>
      </c>
      <c r="E97" s="208" t="s">
        <v>201</v>
      </c>
      <c r="F97" s="208" t="s">
        <v>202</v>
      </c>
      <c r="G97" s="195"/>
      <c r="H97" s="195"/>
      <c r="I97" s="198"/>
      <c r="J97" s="209">
        <f>BK97</f>
        <v>0</v>
      </c>
      <c r="K97" s="195"/>
      <c r="L97" s="200"/>
      <c r="M97" s="201"/>
      <c r="N97" s="202"/>
      <c r="O97" s="202"/>
      <c r="P97" s="203">
        <f>SUM(P98:P108)</f>
        <v>0</v>
      </c>
      <c r="Q97" s="202"/>
      <c r="R97" s="203">
        <f>SUM(R98:R108)</f>
        <v>0.00079199999999999995</v>
      </c>
      <c r="S97" s="202"/>
      <c r="T97" s="204">
        <f>SUM(T98:T108)</f>
        <v>11.835450000000002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5" t="s">
        <v>82</v>
      </c>
      <c r="AT97" s="206" t="s">
        <v>74</v>
      </c>
      <c r="AU97" s="206" t="s">
        <v>82</v>
      </c>
      <c r="AY97" s="205" t="s">
        <v>173</v>
      </c>
      <c r="BK97" s="207">
        <f>SUM(BK98:BK108)</f>
        <v>0</v>
      </c>
    </row>
    <row r="98" s="2" customFormat="1" ht="24.15" customHeight="1">
      <c r="A98" s="36"/>
      <c r="B98" s="37"/>
      <c r="C98" s="210" t="s">
        <v>82</v>
      </c>
      <c r="D98" s="210" t="s">
        <v>79</v>
      </c>
      <c r="E98" s="211" t="s">
        <v>1069</v>
      </c>
      <c r="F98" s="212" t="s">
        <v>1070</v>
      </c>
      <c r="G98" s="213" t="s">
        <v>190</v>
      </c>
      <c r="H98" s="214">
        <v>95.575000000000003</v>
      </c>
      <c r="I98" s="215"/>
      <c r="J98" s="216">
        <f>ROUND(I98*H98,2)</f>
        <v>0</v>
      </c>
      <c r="K98" s="212" t="s">
        <v>179</v>
      </c>
      <c r="L98" s="42"/>
      <c r="M98" s="217" t="s">
        <v>19</v>
      </c>
      <c r="N98" s="218" t="s">
        <v>46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0.11</v>
      </c>
      <c r="T98" s="220">
        <f>S98*H98</f>
        <v>10.513250000000001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174</v>
      </c>
      <c r="AT98" s="221" t="s">
        <v>79</v>
      </c>
      <c r="AU98" s="221" t="s">
        <v>84</v>
      </c>
      <c r="AY98" s="15" t="s">
        <v>173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5" t="s">
        <v>82</v>
      </c>
      <c r="BK98" s="222">
        <f>ROUND(I98*H98,2)</f>
        <v>0</v>
      </c>
      <c r="BL98" s="15" t="s">
        <v>174</v>
      </c>
      <c r="BM98" s="221" t="s">
        <v>1071</v>
      </c>
    </row>
    <row r="99" s="2" customFormat="1">
      <c r="A99" s="36"/>
      <c r="B99" s="37"/>
      <c r="C99" s="38"/>
      <c r="D99" s="223" t="s">
        <v>181</v>
      </c>
      <c r="E99" s="38"/>
      <c r="F99" s="224" t="s">
        <v>1072</v>
      </c>
      <c r="G99" s="38"/>
      <c r="H99" s="38"/>
      <c r="I99" s="225"/>
      <c r="J99" s="38"/>
      <c r="K99" s="38"/>
      <c r="L99" s="42"/>
      <c r="M99" s="226"/>
      <c r="N99" s="22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181</v>
      </c>
      <c r="AU99" s="15" t="s">
        <v>84</v>
      </c>
    </row>
    <row r="100" s="13" customFormat="1">
      <c r="A100" s="13"/>
      <c r="B100" s="228"/>
      <c r="C100" s="229"/>
      <c r="D100" s="230" t="s">
        <v>183</v>
      </c>
      <c r="E100" s="231" t="s">
        <v>19</v>
      </c>
      <c r="F100" s="232" t="s">
        <v>1073</v>
      </c>
      <c r="G100" s="229"/>
      <c r="H100" s="233">
        <v>61.450000000000003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183</v>
      </c>
      <c r="AU100" s="239" t="s">
        <v>84</v>
      </c>
      <c r="AV100" s="13" t="s">
        <v>84</v>
      </c>
      <c r="AW100" s="13" t="s">
        <v>36</v>
      </c>
      <c r="AX100" s="13" t="s">
        <v>75</v>
      </c>
      <c r="AY100" s="239" t="s">
        <v>173</v>
      </c>
    </row>
    <row r="101" s="13" customFormat="1">
      <c r="A101" s="13"/>
      <c r="B101" s="228"/>
      <c r="C101" s="229"/>
      <c r="D101" s="230" t="s">
        <v>183</v>
      </c>
      <c r="E101" s="231" t="s">
        <v>19</v>
      </c>
      <c r="F101" s="232" t="s">
        <v>1074</v>
      </c>
      <c r="G101" s="229"/>
      <c r="H101" s="233">
        <v>34.125</v>
      </c>
      <c r="I101" s="234"/>
      <c r="J101" s="229"/>
      <c r="K101" s="229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183</v>
      </c>
      <c r="AU101" s="239" t="s">
        <v>84</v>
      </c>
      <c r="AV101" s="13" t="s">
        <v>84</v>
      </c>
      <c r="AW101" s="13" t="s">
        <v>36</v>
      </c>
      <c r="AX101" s="13" t="s">
        <v>75</v>
      </c>
      <c r="AY101" s="239" t="s">
        <v>173</v>
      </c>
    </row>
    <row r="102" s="2" customFormat="1" ht="37.8" customHeight="1">
      <c r="A102" s="36"/>
      <c r="B102" s="37"/>
      <c r="C102" s="210" t="s">
        <v>84</v>
      </c>
      <c r="D102" s="210" t="s">
        <v>79</v>
      </c>
      <c r="E102" s="211" t="s">
        <v>1075</v>
      </c>
      <c r="F102" s="212" t="s">
        <v>1076</v>
      </c>
      <c r="G102" s="213" t="s">
        <v>190</v>
      </c>
      <c r="H102" s="214">
        <v>17.199999999999999</v>
      </c>
      <c r="I102" s="215"/>
      <c r="J102" s="216">
        <f>ROUND(I102*H102,2)</f>
        <v>0</v>
      </c>
      <c r="K102" s="212" t="s">
        <v>179</v>
      </c>
      <c r="L102" s="42"/>
      <c r="M102" s="217" t="s">
        <v>19</v>
      </c>
      <c r="N102" s="218" t="s">
        <v>46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0.075999999999999998</v>
      </c>
      <c r="T102" s="220">
        <f>S102*H102</f>
        <v>1.3071999999999999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174</v>
      </c>
      <c r="AT102" s="221" t="s">
        <v>79</v>
      </c>
      <c r="AU102" s="221" t="s">
        <v>84</v>
      </c>
      <c r="AY102" s="15" t="s">
        <v>173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5" t="s">
        <v>82</v>
      </c>
      <c r="BK102" s="222">
        <f>ROUND(I102*H102,2)</f>
        <v>0</v>
      </c>
      <c r="BL102" s="15" t="s">
        <v>174</v>
      </c>
      <c r="BM102" s="221" t="s">
        <v>1077</v>
      </c>
    </row>
    <row r="103" s="2" customFormat="1">
      <c r="A103" s="36"/>
      <c r="B103" s="37"/>
      <c r="C103" s="38"/>
      <c r="D103" s="223" t="s">
        <v>181</v>
      </c>
      <c r="E103" s="38"/>
      <c r="F103" s="224" t="s">
        <v>1078</v>
      </c>
      <c r="G103" s="38"/>
      <c r="H103" s="38"/>
      <c r="I103" s="225"/>
      <c r="J103" s="38"/>
      <c r="K103" s="38"/>
      <c r="L103" s="42"/>
      <c r="M103" s="226"/>
      <c r="N103" s="22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181</v>
      </c>
      <c r="AU103" s="15" t="s">
        <v>84</v>
      </c>
    </row>
    <row r="104" s="13" customFormat="1">
      <c r="A104" s="13"/>
      <c r="B104" s="228"/>
      <c r="C104" s="229"/>
      <c r="D104" s="230" t="s">
        <v>183</v>
      </c>
      <c r="E104" s="231" t="s">
        <v>19</v>
      </c>
      <c r="F104" s="232" t="s">
        <v>1079</v>
      </c>
      <c r="G104" s="229"/>
      <c r="H104" s="233">
        <v>14.4</v>
      </c>
      <c r="I104" s="234"/>
      <c r="J104" s="229"/>
      <c r="K104" s="229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183</v>
      </c>
      <c r="AU104" s="239" t="s">
        <v>84</v>
      </c>
      <c r="AV104" s="13" t="s">
        <v>84</v>
      </c>
      <c r="AW104" s="13" t="s">
        <v>36</v>
      </c>
      <c r="AX104" s="13" t="s">
        <v>75</v>
      </c>
      <c r="AY104" s="239" t="s">
        <v>173</v>
      </c>
    </row>
    <row r="105" s="13" customFormat="1">
      <c r="A105" s="13"/>
      <c r="B105" s="228"/>
      <c r="C105" s="229"/>
      <c r="D105" s="230" t="s">
        <v>183</v>
      </c>
      <c r="E105" s="231" t="s">
        <v>19</v>
      </c>
      <c r="F105" s="232" t="s">
        <v>1080</v>
      </c>
      <c r="G105" s="229"/>
      <c r="H105" s="233">
        <v>2.7999999999999998</v>
      </c>
      <c r="I105" s="234"/>
      <c r="J105" s="229"/>
      <c r="K105" s="229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183</v>
      </c>
      <c r="AU105" s="239" t="s">
        <v>84</v>
      </c>
      <c r="AV105" s="13" t="s">
        <v>84</v>
      </c>
      <c r="AW105" s="13" t="s">
        <v>36</v>
      </c>
      <c r="AX105" s="13" t="s">
        <v>75</v>
      </c>
      <c r="AY105" s="239" t="s">
        <v>173</v>
      </c>
    </row>
    <row r="106" s="2" customFormat="1" ht="44.25" customHeight="1">
      <c r="A106" s="36"/>
      <c r="B106" s="37"/>
      <c r="C106" s="210" t="s">
        <v>194</v>
      </c>
      <c r="D106" s="210" t="s">
        <v>79</v>
      </c>
      <c r="E106" s="211" t="s">
        <v>1081</v>
      </c>
      <c r="F106" s="212" t="s">
        <v>1082</v>
      </c>
      <c r="G106" s="213" t="s">
        <v>232</v>
      </c>
      <c r="H106" s="214">
        <v>0.59999999999999998</v>
      </c>
      <c r="I106" s="215"/>
      <c r="J106" s="216">
        <f>ROUND(I106*H106,2)</f>
        <v>0</v>
      </c>
      <c r="K106" s="212" t="s">
        <v>179</v>
      </c>
      <c r="L106" s="42"/>
      <c r="M106" s="217" t="s">
        <v>19</v>
      </c>
      <c r="N106" s="218" t="s">
        <v>46</v>
      </c>
      <c r="O106" s="82"/>
      <c r="P106" s="219">
        <f>O106*H106</f>
        <v>0</v>
      </c>
      <c r="Q106" s="219">
        <v>0.00132</v>
      </c>
      <c r="R106" s="219">
        <f>Q106*H106</f>
        <v>0.00079199999999999995</v>
      </c>
      <c r="S106" s="219">
        <v>0.025000000000000001</v>
      </c>
      <c r="T106" s="220">
        <f>S106*H106</f>
        <v>0.014999999999999999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174</v>
      </c>
      <c r="AT106" s="221" t="s">
        <v>79</v>
      </c>
      <c r="AU106" s="221" t="s">
        <v>84</v>
      </c>
      <c r="AY106" s="15" t="s">
        <v>173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5" t="s">
        <v>82</v>
      </c>
      <c r="BK106" s="222">
        <f>ROUND(I106*H106,2)</f>
        <v>0</v>
      </c>
      <c r="BL106" s="15" t="s">
        <v>174</v>
      </c>
      <c r="BM106" s="221" t="s">
        <v>1083</v>
      </c>
    </row>
    <row r="107" s="2" customFormat="1">
      <c r="A107" s="36"/>
      <c r="B107" s="37"/>
      <c r="C107" s="38"/>
      <c r="D107" s="223" t="s">
        <v>181</v>
      </c>
      <c r="E107" s="38"/>
      <c r="F107" s="224" t="s">
        <v>1084</v>
      </c>
      <c r="G107" s="38"/>
      <c r="H107" s="38"/>
      <c r="I107" s="225"/>
      <c r="J107" s="38"/>
      <c r="K107" s="38"/>
      <c r="L107" s="42"/>
      <c r="M107" s="226"/>
      <c r="N107" s="22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181</v>
      </c>
      <c r="AU107" s="15" t="s">
        <v>84</v>
      </c>
    </row>
    <row r="108" s="13" customFormat="1">
      <c r="A108" s="13"/>
      <c r="B108" s="228"/>
      <c r="C108" s="229"/>
      <c r="D108" s="230" t="s">
        <v>183</v>
      </c>
      <c r="E108" s="231" t="s">
        <v>19</v>
      </c>
      <c r="F108" s="232" t="s">
        <v>1085</v>
      </c>
      <c r="G108" s="229"/>
      <c r="H108" s="233">
        <v>0.59999999999999998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183</v>
      </c>
      <c r="AU108" s="239" t="s">
        <v>84</v>
      </c>
      <c r="AV108" s="13" t="s">
        <v>84</v>
      </c>
      <c r="AW108" s="13" t="s">
        <v>36</v>
      </c>
      <c r="AX108" s="13" t="s">
        <v>82</v>
      </c>
      <c r="AY108" s="239" t="s">
        <v>173</v>
      </c>
    </row>
    <row r="109" s="12" customFormat="1" ht="22.8" customHeight="1">
      <c r="A109" s="12"/>
      <c r="B109" s="194"/>
      <c r="C109" s="195"/>
      <c r="D109" s="196" t="s">
        <v>74</v>
      </c>
      <c r="E109" s="208" t="s">
        <v>243</v>
      </c>
      <c r="F109" s="208" t="s">
        <v>244</v>
      </c>
      <c r="G109" s="195"/>
      <c r="H109" s="195"/>
      <c r="I109" s="198"/>
      <c r="J109" s="209">
        <f>BK109</f>
        <v>0</v>
      </c>
      <c r="K109" s="195"/>
      <c r="L109" s="200"/>
      <c r="M109" s="201"/>
      <c r="N109" s="202"/>
      <c r="O109" s="202"/>
      <c r="P109" s="203">
        <f>SUM(P110:P126)</f>
        <v>0</v>
      </c>
      <c r="Q109" s="202"/>
      <c r="R109" s="203">
        <f>SUM(R110:R126)</f>
        <v>0</v>
      </c>
      <c r="S109" s="202"/>
      <c r="T109" s="204">
        <f>SUM(T110:T126)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5" t="s">
        <v>82</v>
      </c>
      <c r="AT109" s="206" t="s">
        <v>74</v>
      </c>
      <c r="AU109" s="206" t="s">
        <v>82</v>
      </c>
      <c r="AY109" s="205" t="s">
        <v>173</v>
      </c>
      <c r="BK109" s="207">
        <f>SUM(BK110:BK126)</f>
        <v>0</v>
      </c>
    </row>
    <row r="110" s="2" customFormat="1" ht="33" customHeight="1">
      <c r="A110" s="36"/>
      <c r="B110" s="37"/>
      <c r="C110" s="210" t="s">
        <v>174</v>
      </c>
      <c r="D110" s="210" t="s">
        <v>79</v>
      </c>
      <c r="E110" s="211" t="s">
        <v>251</v>
      </c>
      <c r="F110" s="212" t="s">
        <v>252</v>
      </c>
      <c r="G110" s="213" t="s">
        <v>248</v>
      </c>
      <c r="H110" s="214">
        <v>26.172999999999998</v>
      </c>
      <c r="I110" s="215"/>
      <c r="J110" s="216">
        <f>ROUND(I110*H110,2)</f>
        <v>0</v>
      </c>
      <c r="K110" s="212" t="s">
        <v>179</v>
      </c>
      <c r="L110" s="42"/>
      <c r="M110" s="217" t="s">
        <v>19</v>
      </c>
      <c r="N110" s="218" t="s">
        <v>46</v>
      </c>
      <c r="O110" s="82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1" t="s">
        <v>174</v>
      </c>
      <c r="AT110" s="221" t="s">
        <v>79</v>
      </c>
      <c r="AU110" s="221" t="s">
        <v>84</v>
      </c>
      <c r="AY110" s="15" t="s">
        <v>173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5" t="s">
        <v>82</v>
      </c>
      <c r="BK110" s="222">
        <f>ROUND(I110*H110,2)</f>
        <v>0</v>
      </c>
      <c r="BL110" s="15" t="s">
        <v>174</v>
      </c>
      <c r="BM110" s="221" t="s">
        <v>1086</v>
      </c>
    </row>
    <row r="111" s="2" customFormat="1">
      <c r="A111" s="36"/>
      <c r="B111" s="37"/>
      <c r="C111" s="38"/>
      <c r="D111" s="223" t="s">
        <v>181</v>
      </c>
      <c r="E111" s="38"/>
      <c r="F111" s="224" t="s">
        <v>254</v>
      </c>
      <c r="G111" s="38"/>
      <c r="H111" s="38"/>
      <c r="I111" s="225"/>
      <c r="J111" s="38"/>
      <c r="K111" s="38"/>
      <c r="L111" s="42"/>
      <c r="M111" s="226"/>
      <c r="N111" s="227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181</v>
      </c>
      <c r="AU111" s="15" t="s">
        <v>84</v>
      </c>
    </row>
    <row r="112" s="2" customFormat="1" ht="44.25" customHeight="1">
      <c r="A112" s="36"/>
      <c r="B112" s="37"/>
      <c r="C112" s="210" t="s">
        <v>208</v>
      </c>
      <c r="D112" s="210" t="s">
        <v>79</v>
      </c>
      <c r="E112" s="211" t="s">
        <v>256</v>
      </c>
      <c r="F112" s="212" t="s">
        <v>257</v>
      </c>
      <c r="G112" s="213" t="s">
        <v>248</v>
      </c>
      <c r="H112" s="214">
        <v>261.73000000000002</v>
      </c>
      <c r="I112" s="215"/>
      <c r="J112" s="216">
        <f>ROUND(I112*H112,2)</f>
        <v>0</v>
      </c>
      <c r="K112" s="212" t="s">
        <v>179</v>
      </c>
      <c r="L112" s="42"/>
      <c r="M112" s="217" t="s">
        <v>19</v>
      </c>
      <c r="N112" s="218" t="s">
        <v>46</v>
      </c>
      <c r="O112" s="82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174</v>
      </c>
      <c r="AT112" s="221" t="s">
        <v>79</v>
      </c>
      <c r="AU112" s="221" t="s">
        <v>84</v>
      </c>
      <c r="AY112" s="15" t="s">
        <v>173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5" t="s">
        <v>82</v>
      </c>
      <c r="BK112" s="222">
        <f>ROUND(I112*H112,2)</f>
        <v>0</v>
      </c>
      <c r="BL112" s="15" t="s">
        <v>174</v>
      </c>
      <c r="BM112" s="221" t="s">
        <v>1087</v>
      </c>
    </row>
    <row r="113" s="2" customFormat="1">
      <c r="A113" s="36"/>
      <c r="B113" s="37"/>
      <c r="C113" s="38"/>
      <c r="D113" s="223" t="s">
        <v>181</v>
      </c>
      <c r="E113" s="38"/>
      <c r="F113" s="224" t="s">
        <v>259</v>
      </c>
      <c r="G113" s="38"/>
      <c r="H113" s="38"/>
      <c r="I113" s="225"/>
      <c r="J113" s="38"/>
      <c r="K113" s="38"/>
      <c r="L113" s="42"/>
      <c r="M113" s="226"/>
      <c r="N113" s="227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181</v>
      </c>
      <c r="AU113" s="15" t="s">
        <v>84</v>
      </c>
    </row>
    <row r="114" s="13" customFormat="1">
      <c r="A114" s="13"/>
      <c r="B114" s="228"/>
      <c r="C114" s="229"/>
      <c r="D114" s="230" t="s">
        <v>183</v>
      </c>
      <c r="E114" s="229"/>
      <c r="F114" s="232" t="s">
        <v>1088</v>
      </c>
      <c r="G114" s="229"/>
      <c r="H114" s="233">
        <v>261.73000000000002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183</v>
      </c>
      <c r="AU114" s="239" t="s">
        <v>84</v>
      </c>
      <c r="AV114" s="13" t="s">
        <v>84</v>
      </c>
      <c r="AW114" s="13" t="s">
        <v>4</v>
      </c>
      <c r="AX114" s="13" t="s">
        <v>82</v>
      </c>
      <c r="AY114" s="239" t="s">
        <v>173</v>
      </c>
    </row>
    <row r="115" s="2" customFormat="1" ht="37.8" customHeight="1">
      <c r="A115" s="36"/>
      <c r="B115" s="37"/>
      <c r="C115" s="210" t="s">
        <v>186</v>
      </c>
      <c r="D115" s="210" t="s">
        <v>79</v>
      </c>
      <c r="E115" s="211" t="s">
        <v>262</v>
      </c>
      <c r="F115" s="212" t="s">
        <v>263</v>
      </c>
      <c r="G115" s="213" t="s">
        <v>248</v>
      </c>
      <c r="H115" s="214">
        <v>26.172999999999998</v>
      </c>
      <c r="I115" s="215"/>
      <c r="J115" s="216">
        <f>ROUND(I115*H115,2)</f>
        <v>0</v>
      </c>
      <c r="K115" s="212" t="s">
        <v>179</v>
      </c>
      <c r="L115" s="42"/>
      <c r="M115" s="217" t="s">
        <v>19</v>
      </c>
      <c r="N115" s="218" t="s">
        <v>46</v>
      </c>
      <c r="O115" s="82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1" t="s">
        <v>174</v>
      </c>
      <c r="AT115" s="221" t="s">
        <v>79</v>
      </c>
      <c r="AU115" s="221" t="s">
        <v>84</v>
      </c>
      <c r="AY115" s="15" t="s">
        <v>173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5" t="s">
        <v>82</v>
      </c>
      <c r="BK115" s="222">
        <f>ROUND(I115*H115,2)</f>
        <v>0</v>
      </c>
      <c r="BL115" s="15" t="s">
        <v>174</v>
      </c>
      <c r="BM115" s="221" t="s">
        <v>1089</v>
      </c>
    </row>
    <row r="116" s="2" customFormat="1">
      <c r="A116" s="36"/>
      <c r="B116" s="37"/>
      <c r="C116" s="38"/>
      <c r="D116" s="223" t="s">
        <v>181</v>
      </c>
      <c r="E116" s="38"/>
      <c r="F116" s="224" t="s">
        <v>265</v>
      </c>
      <c r="G116" s="38"/>
      <c r="H116" s="38"/>
      <c r="I116" s="225"/>
      <c r="J116" s="38"/>
      <c r="K116" s="38"/>
      <c r="L116" s="42"/>
      <c r="M116" s="226"/>
      <c r="N116" s="22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181</v>
      </c>
      <c r="AU116" s="15" t="s">
        <v>84</v>
      </c>
    </row>
    <row r="117" s="2" customFormat="1" ht="37.8" customHeight="1">
      <c r="A117" s="36"/>
      <c r="B117" s="37"/>
      <c r="C117" s="210" t="s">
        <v>219</v>
      </c>
      <c r="D117" s="210" t="s">
        <v>79</v>
      </c>
      <c r="E117" s="211" t="s">
        <v>267</v>
      </c>
      <c r="F117" s="212" t="s">
        <v>268</v>
      </c>
      <c r="G117" s="213" t="s">
        <v>248</v>
      </c>
      <c r="H117" s="214">
        <v>0.432</v>
      </c>
      <c r="I117" s="215"/>
      <c r="J117" s="216">
        <f>ROUND(I117*H117,2)</f>
        <v>0</v>
      </c>
      <c r="K117" s="212" t="s">
        <v>179</v>
      </c>
      <c r="L117" s="42"/>
      <c r="M117" s="217" t="s">
        <v>19</v>
      </c>
      <c r="N117" s="218" t="s">
        <v>46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174</v>
      </c>
      <c r="AT117" s="221" t="s">
        <v>79</v>
      </c>
      <c r="AU117" s="221" t="s">
        <v>84</v>
      </c>
      <c r="AY117" s="15" t="s">
        <v>173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82</v>
      </c>
      <c r="BK117" s="222">
        <f>ROUND(I117*H117,2)</f>
        <v>0</v>
      </c>
      <c r="BL117" s="15" t="s">
        <v>174</v>
      </c>
      <c r="BM117" s="221" t="s">
        <v>1090</v>
      </c>
    </row>
    <row r="118" s="2" customFormat="1">
      <c r="A118" s="36"/>
      <c r="B118" s="37"/>
      <c r="C118" s="38"/>
      <c r="D118" s="223" t="s">
        <v>181</v>
      </c>
      <c r="E118" s="38"/>
      <c r="F118" s="224" t="s">
        <v>270</v>
      </c>
      <c r="G118" s="38"/>
      <c r="H118" s="38"/>
      <c r="I118" s="225"/>
      <c r="J118" s="38"/>
      <c r="K118" s="38"/>
      <c r="L118" s="42"/>
      <c r="M118" s="226"/>
      <c r="N118" s="22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181</v>
      </c>
      <c r="AU118" s="15" t="s">
        <v>84</v>
      </c>
    </row>
    <row r="119" s="2" customFormat="1" ht="44.25" customHeight="1">
      <c r="A119" s="36"/>
      <c r="B119" s="37"/>
      <c r="C119" s="210" t="s">
        <v>225</v>
      </c>
      <c r="D119" s="210" t="s">
        <v>79</v>
      </c>
      <c r="E119" s="211" t="s">
        <v>273</v>
      </c>
      <c r="F119" s="212" t="s">
        <v>274</v>
      </c>
      <c r="G119" s="213" t="s">
        <v>248</v>
      </c>
      <c r="H119" s="214">
        <v>0.56000000000000005</v>
      </c>
      <c r="I119" s="215"/>
      <c r="J119" s="216">
        <f>ROUND(I119*H119,2)</f>
        <v>0</v>
      </c>
      <c r="K119" s="212" t="s">
        <v>179</v>
      </c>
      <c r="L119" s="42"/>
      <c r="M119" s="217" t="s">
        <v>19</v>
      </c>
      <c r="N119" s="218" t="s">
        <v>46</v>
      </c>
      <c r="O119" s="82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174</v>
      </c>
      <c r="AT119" s="221" t="s">
        <v>79</v>
      </c>
      <c r="AU119" s="221" t="s">
        <v>84</v>
      </c>
      <c r="AY119" s="15" t="s">
        <v>173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82</v>
      </c>
      <c r="BK119" s="222">
        <f>ROUND(I119*H119,2)</f>
        <v>0</v>
      </c>
      <c r="BL119" s="15" t="s">
        <v>174</v>
      </c>
      <c r="BM119" s="221" t="s">
        <v>1091</v>
      </c>
    </row>
    <row r="120" s="2" customFormat="1">
      <c r="A120" s="36"/>
      <c r="B120" s="37"/>
      <c r="C120" s="38"/>
      <c r="D120" s="223" t="s">
        <v>181</v>
      </c>
      <c r="E120" s="38"/>
      <c r="F120" s="224" t="s">
        <v>276</v>
      </c>
      <c r="G120" s="38"/>
      <c r="H120" s="38"/>
      <c r="I120" s="225"/>
      <c r="J120" s="38"/>
      <c r="K120" s="38"/>
      <c r="L120" s="42"/>
      <c r="M120" s="226"/>
      <c r="N120" s="22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181</v>
      </c>
      <c r="AU120" s="15" t="s">
        <v>84</v>
      </c>
    </row>
    <row r="121" s="2" customFormat="1" ht="44.25" customHeight="1">
      <c r="A121" s="36"/>
      <c r="B121" s="37"/>
      <c r="C121" s="210" t="s">
        <v>201</v>
      </c>
      <c r="D121" s="210" t="s">
        <v>79</v>
      </c>
      <c r="E121" s="211" t="s">
        <v>290</v>
      </c>
      <c r="F121" s="212" t="s">
        <v>291</v>
      </c>
      <c r="G121" s="213" t="s">
        <v>248</v>
      </c>
      <c r="H121" s="214">
        <v>10.528000000000001</v>
      </c>
      <c r="I121" s="215"/>
      <c r="J121" s="216">
        <f>ROUND(I121*H121,2)</f>
        <v>0</v>
      </c>
      <c r="K121" s="212" t="s">
        <v>179</v>
      </c>
      <c r="L121" s="42"/>
      <c r="M121" s="217" t="s">
        <v>19</v>
      </c>
      <c r="N121" s="218" t="s">
        <v>46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174</v>
      </c>
      <c r="AT121" s="221" t="s">
        <v>79</v>
      </c>
      <c r="AU121" s="221" t="s">
        <v>84</v>
      </c>
      <c r="AY121" s="15" t="s">
        <v>173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5" t="s">
        <v>82</v>
      </c>
      <c r="BK121" s="222">
        <f>ROUND(I121*H121,2)</f>
        <v>0</v>
      </c>
      <c r="BL121" s="15" t="s">
        <v>174</v>
      </c>
      <c r="BM121" s="221" t="s">
        <v>1092</v>
      </c>
    </row>
    <row r="122" s="2" customFormat="1">
      <c r="A122" s="36"/>
      <c r="B122" s="37"/>
      <c r="C122" s="38"/>
      <c r="D122" s="223" t="s">
        <v>181</v>
      </c>
      <c r="E122" s="38"/>
      <c r="F122" s="224" t="s">
        <v>293</v>
      </c>
      <c r="G122" s="38"/>
      <c r="H122" s="38"/>
      <c r="I122" s="225"/>
      <c r="J122" s="38"/>
      <c r="K122" s="38"/>
      <c r="L122" s="42"/>
      <c r="M122" s="226"/>
      <c r="N122" s="22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181</v>
      </c>
      <c r="AU122" s="15" t="s">
        <v>84</v>
      </c>
    </row>
    <row r="123" s="13" customFormat="1">
      <c r="A123" s="13"/>
      <c r="B123" s="228"/>
      <c r="C123" s="229"/>
      <c r="D123" s="230" t="s">
        <v>183</v>
      </c>
      <c r="E123" s="231" t="s">
        <v>19</v>
      </c>
      <c r="F123" s="232" t="s">
        <v>1093</v>
      </c>
      <c r="G123" s="229"/>
      <c r="H123" s="233">
        <v>10.528000000000001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183</v>
      </c>
      <c r="AU123" s="239" t="s">
        <v>84</v>
      </c>
      <c r="AV123" s="13" t="s">
        <v>84</v>
      </c>
      <c r="AW123" s="13" t="s">
        <v>36</v>
      </c>
      <c r="AX123" s="13" t="s">
        <v>82</v>
      </c>
      <c r="AY123" s="239" t="s">
        <v>173</v>
      </c>
    </row>
    <row r="124" s="2" customFormat="1" ht="44.25" customHeight="1">
      <c r="A124" s="36"/>
      <c r="B124" s="37"/>
      <c r="C124" s="210" t="s">
        <v>237</v>
      </c>
      <c r="D124" s="210" t="s">
        <v>79</v>
      </c>
      <c r="E124" s="211" t="s">
        <v>1094</v>
      </c>
      <c r="F124" s="212" t="s">
        <v>1095</v>
      </c>
      <c r="G124" s="213" t="s">
        <v>248</v>
      </c>
      <c r="H124" s="214">
        <v>13.310000000000001</v>
      </c>
      <c r="I124" s="215"/>
      <c r="J124" s="216">
        <f>ROUND(I124*H124,2)</f>
        <v>0</v>
      </c>
      <c r="K124" s="212" t="s">
        <v>179</v>
      </c>
      <c r="L124" s="42"/>
      <c r="M124" s="217" t="s">
        <v>19</v>
      </c>
      <c r="N124" s="218" t="s">
        <v>46</v>
      </c>
      <c r="O124" s="82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174</v>
      </c>
      <c r="AT124" s="221" t="s">
        <v>79</v>
      </c>
      <c r="AU124" s="221" t="s">
        <v>84</v>
      </c>
      <c r="AY124" s="15" t="s">
        <v>173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5" t="s">
        <v>82</v>
      </c>
      <c r="BK124" s="222">
        <f>ROUND(I124*H124,2)</f>
        <v>0</v>
      </c>
      <c r="BL124" s="15" t="s">
        <v>174</v>
      </c>
      <c r="BM124" s="221" t="s">
        <v>1096</v>
      </c>
    </row>
    <row r="125" s="2" customFormat="1">
      <c r="A125" s="36"/>
      <c r="B125" s="37"/>
      <c r="C125" s="38"/>
      <c r="D125" s="223" t="s">
        <v>181</v>
      </c>
      <c r="E125" s="38"/>
      <c r="F125" s="224" t="s">
        <v>1097</v>
      </c>
      <c r="G125" s="38"/>
      <c r="H125" s="38"/>
      <c r="I125" s="225"/>
      <c r="J125" s="38"/>
      <c r="K125" s="38"/>
      <c r="L125" s="42"/>
      <c r="M125" s="226"/>
      <c r="N125" s="227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181</v>
      </c>
      <c r="AU125" s="15" t="s">
        <v>84</v>
      </c>
    </row>
    <row r="126" s="13" customFormat="1">
      <c r="A126" s="13"/>
      <c r="B126" s="228"/>
      <c r="C126" s="229"/>
      <c r="D126" s="230" t="s">
        <v>183</v>
      </c>
      <c r="E126" s="231" t="s">
        <v>19</v>
      </c>
      <c r="F126" s="232" t="s">
        <v>1098</v>
      </c>
      <c r="G126" s="229"/>
      <c r="H126" s="233">
        <v>13.310000000000001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183</v>
      </c>
      <c r="AU126" s="239" t="s">
        <v>84</v>
      </c>
      <c r="AV126" s="13" t="s">
        <v>84</v>
      </c>
      <c r="AW126" s="13" t="s">
        <v>36</v>
      </c>
      <c r="AX126" s="13" t="s">
        <v>82</v>
      </c>
      <c r="AY126" s="239" t="s">
        <v>173</v>
      </c>
    </row>
    <row r="127" s="12" customFormat="1" ht="25.92" customHeight="1">
      <c r="A127" s="12"/>
      <c r="B127" s="194"/>
      <c r="C127" s="195"/>
      <c r="D127" s="196" t="s">
        <v>74</v>
      </c>
      <c r="E127" s="197" t="s">
        <v>302</v>
      </c>
      <c r="F127" s="197" t="s">
        <v>303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P128+P150+P154+P159+P165+P170</f>
        <v>0</v>
      </c>
      <c r="Q127" s="202"/>
      <c r="R127" s="203">
        <f>R128+R150+R154+R159+R165+R170</f>
        <v>0</v>
      </c>
      <c r="S127" s="202"/>
      <c r="T127" s="204">
        <f>T128+T150+T154+T159+T165+T170</f>
        <v>14.337335159999999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5" t="s">
        <v>84</v>
      </c>
      <c r="AT127" s="206" t="s">
        <v>74</v>
      </c>
      <c r="AU127" s="206" t="s">
        <v>75</v>
      </c>
      <c r="AY127" s="205" t="s">
        <v>173</v>
      </c>
      <c r="BK127" s="207">
        <f>BK128+BK150+BK154+BK159+BK165+BK170</f>
        <v>0</v>
      </c>
    </row>
    <row r="128" s="12" customFormat="1" ht="22.8" customHeight="1">
      <c r="A128" s="12"/>
      <c r="B128" s="194"/>
      <c r="C128" s="195"/>
      <c r="D128" s="196" t="s">
        <v>74</v>
      </c>
      <c r="E128" s="208" t="s">
        <v>342</v>
      </c>
      <c r="F128" s="208" t="s">
        <v>343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SUM(P129:P149)</f>
        <v>0</v>
      </c>
      <c r="Q128" s="202"/>
      <c r="R128" s="203">
        <f>SUM(R129:R149)</f>
        <v>0</v>
      </c>
      <c r="S128" s="202"/>
      <c r="T128" s="204">
        <f>SUM(T129:T149)</f>
        <v>0.71687000000000012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5" t="s">
        <v>84</v>
      </c>
      <c r="AT128" s="206" t="s">
        <v>74</v>
      </c>
      <c r="AU128" s="206" t="s">
        <v>82</v>
      </c>
      <c r="AY128" s="205" t="s">
        <v>173</v>
      </c>
      <c r="BK128" s="207">
        <f>SUM(BK129:BK149)</f>
        <v>0</v>
      </c>
    </row>
    <row r="129" s="2" customFormat="1" ht="16.5" customHeight="1">
      <c r="A129" s="36"/>
      <c r="B129" s="37"/>
      <c r="C129" s="210" t="s">
        <v>245</v>
      </c>
      <c r="D129" s="210" t="s">
        <v>79</v>
      </c>
      <c r="E129" s="211" t="s">
        <v>1099</v>
      </c>
      <c r="F129" s="212" t="s">
        <v>1100</v>
      </c>
      <c r="G129" s="213" t="s">
        <v>347</v>
      </c>
      <c r="H129" s="214">
        <v>9</v>
      </c>
      <c r="I129" s="215"/>
      <c r="J129" s="216">
        <f>ROUND(I129*H129,2)</f>
        <v>0</v>
      </c>
      <c r="K129" s="212" t="s">
        <v>179</v>
      </c>
      <c r="L129" s="42"/>
      <c r="M129" s="217" t="s">
        <v>19</v>
      </c>
      <c r="N129" s="218" t="s">
        <v>46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0.034200000000000001</v>
      </c>
      <c r="T129" s="220">
        <f>S129*H129</f>
        <v>0.30780000000000002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272</v>
      </c>
      <c r="AT129" s="221" t="s">
        <v>79</v>
      </c>
      <c r="AU129" s="221" t="s">
        <v>84</v>
      </c>
      <c r="AY129" s="15" t="s">
        <v>173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82</v>
      </c>
      <c r="BK129" s="222">
        <f>ROUND(I129*H129,2)</f>
        <v>0</v>
      </c>
      <c r="BL129" s="15" t="s">
        <v>272</v>
      </c>
      <c r="BM129" s="221" t="s">
        <v>1101</v>
      </c>
    </row>
    <row r="130" s="2" customFormat="1">
      <c r="A130" s="36"/>
      <c r="B130" s="37"/>
      <c r="C130" s="38"/>
      <c r="D130" s="223" t="s">
        <v>181</v>
      </c>
      <c r="E130" s="38"/>
      <c r="F130" s="224" t="s">
        <v>1102</v>
      </c>
      <c r="G130" s="38"/>
      <c r="H130" s="38"/>
      <c r="I130" s="225"/>
      <c r="J130" s="38"/>
      <c r="K130" s="38"/>
      <c r="L130" s="42"/>
      <c r="M130" s="226"/>
      <c r="N130" s="22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181</v>
      </c>
      <c r="AU130" s="15" t="s">
        <v>84</v>
      </c>
    </row>
    <row r="131" s="13" customFormat="1">
      <c r="A131" s="13"/>
      <c r="B131" s="228"/>
      <c r="C131" s="229"/>
      <c r="D131" s="230" t="s">
        <v>183</v>
      </c>
      <c r="E131" s="231" t="s">
        <v>19</v>
      </c>
      <c r="F131" s="232" t="s">
        <v>1103</v>
      </c>
      <c r="G131" s="229"/>
      <c r="H131" s="233">
        <v>9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183</v>
      </c>
      <c r="AU131" s="239" t="s">
        <v>84</v>
      </c>
      <c r="AV131" s="13" t="s">
        <v>84</v>
      </c>
      <c r="AW131" s="13" t="s">
        <v>36</v>
      </c>
      <c r="AX131" s="13" t="s">
        <v>82</v>
      </c>
      <c r="AY131" s="239" t="s">
        <v>173</v>
      </c>
    </row>
    <row r="132" s="2" customFormat="1" ht="16.5" customHeight="1">
      <c r="A132" s="36"/>
      <c r="B132" s="37"/>
      <c r="C132" s="210" t="s">
        <v>8</v>
      </c>
      <c r="D132" s="210" t="s">
        <v>79</v>
      </c>
      <c r="E132" s="211" t="s">
        <v>1104</v>
      </c>
      <c r="F132" s="212" t="s">
        <v>1105</v>
      </c>
      <c r="G132" s="213" t="s">
        <v>347</v>
      </c>
      <c r="H132" s="214">
        <v>2</v>
      </c>
      <c r="I132" s="215"/>
      <c r="J132" s="216">
        <f>ROUND(I132*H132,2)</f>
        <v>0</v>
      </c>
      <c r="K132" s="212" t="s">
        <v>179</v>
      </c>
      <c r="L132" s="42"/>
      <c r="M132" s="217" t="s">
        <v>19</v>
      </c>
      <c r="N132" s="218" t="s">
        <v>46</v>
      </c>
      <c r="O132" s="82"/>
      <c r="P132" s="219">
        <f>O132*H132</f>
        <v>0</v>
      </c>
      <c r="Q132" s="219">
        <v>0</v>
      </c>
      <c r="R132" s="219">
        <f>Q132*H132</f>
        <v>0</v>
      </c>
      <c r="S132" s="219">
        <v>0.03968</v>
      </c>
      <c r="T132" s="220">
        <f>S132*H132</f>
        <v>0.07936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272</v>
      </c>
      <c r="AT132" s="221" t="s">
        <v>79</v>
      </c>
      <c r="AU132" s="221" t="s">
        <v>84</v>
      </c>
      <c r="AY132" s="15" t="s">
        <v>173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82</v>
      </c>
      <c r="BK132" s="222">
        <f>ROUND(I132*H132,2)</f>
        <v>0</v>
      </c>
      <c r="BL132" s="15" t="s">
        <v>272</v>
      </c>
      <c r="BM132" s="221" t="s">
        <v>1106</v>
      </c>
    </row>
    <row r="133" s="2" customFormat="1">
      <c r="A133" s="36"/>
      <c r="B133" s="37"/>
      <c r="C133" s="38"/>
      <c r="D133" s="223" t="s">
        <v>181</v>
      </c>
      <c r="E133" s="38"/>
      <c r="F133" s="224" t="s">
        <v>1107</v>
      </c>
      <c r="G133" s="38"/>
      <c r="H133" s="38"/>
      <c r="I133" s="225"/>
      <c r="J133" s="38"/>
      <c r="K133" s="38"/>
      <c r="L133" s="42"/>
      <c r="M133" s="226"/>
      <c r="N133" s="227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181</v>
      </c>
      <c r="AU133" s="15" t="s">
        <v>84</v>
      </c>
    </row>
    <row r="134" s="2" customFormat="1" ht="21.75" customHeight="1">
      <c r="A134" s="36"/>
      <c r="B134" s="37"/>
      <c r="C134" s="210" t="s">
        <v>255</v>
      </c>
      <c r="D134" s="210" t="s">
        <v>79</v>
      </c>
      <c r="E134" s="211" t="s">
        <v>1108</v>
      </c>
      <c r="F134" s="212" t="s">
        <v>1109</v>
      </c>
      <c r="G134" s="213" t="s">
        <v>347</v>
      </c>
      <c r="H134" s="214">
        <v>10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0.019460000000000002</v>
      </c>
      <c r="T134" s="220">
        <f>S134*H134</f>
        <v>0.19460000000000002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272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272</v>
      </c>
      <c r="BM134" s="221" t="s">
        <v>1110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1111</v>
      </c>
      <c r="G135" s="38"/>
      <c r="H135" s="38"/>
      <c r="I135" s="225"/>
      <c r="J135" s="38"/>
      <c r="K135" s="38"/>
      <c r="L135" s="42"/>
      <c r="M135" s="226"/>
      <c r="N135" s="22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13" customFormat="1">
      <c r="A136" s="13"/>
      <c r="B136" s="228"/>
      <c r="C136" s="229"/>
      <c r="D136" s="230" t="s">
        <v>183</v>
      </c>
      <c r="E136" s="231" t="s">
        <v>19</v>
      </c>
      <c r="F136" s="232" t="s">
        <v>1112</v>
      </c>
      <c r="G136" s="229"/>
      <c r="H136" s="233">
        <v>10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183</v>
      </c>
      <c r="AU136" s="239" t="s">
        <v>84</v>
      </c>
      <c r="AV136" s="13" t="s">
        <v>84</v>
      </c>
      <c r="AW136" s="13" t="s">
        <v>36</v>
      </c>
      <c r="AX136" s="13" t="s">
        <v>82</v>
      </c>
      <c r="AY136" s="239" t="s">
        <v>173</v>
      </c>
    </row>
    <row r="137" s="2" customFormat="1" ht="24.15" customHeight="1">
      <c r="A137" s="36"/>
      <c r="B137" s="37"/>
      <c r="C137" s="210" t="s">
        <v>261</v>
      </c>
      <c r="D137" s="210" t="s">
        <v>79</v>
      </c>
      <c r="E137" s="211" t="s">
        <v>1113</v>
      </c>
      <c r="F137" s="212" t="s">
        <v>1114</v>
      </c>
      <c r="G137" s="213" t="s">
        <v>347</v>
      </c>
      <c r="H137" s="214">
        <v>1</v>
      </c>
      <c r="I137" s="215"/>
      <c r="J137" s="216">
        <f>ROUND(I137*H137,2)</f>
        <v>0</v>
      </c>
      <c r="K137" s="212" t="s">
        <v>179</v>
      </c>
      <c r="L137" s="42"/>
      <c r="M137" s="217" t="s">
        <v>19</v>
      </c>
      <c r="N137" s="218" t="s">
        <v>46</v>
      </c>
      <c r="O137" s="82"/>
      <c r="P137" s="219">
        <f>O137*H137</f>
        <v>0</v>
      </c>
      <c r="Q137" s="219">
        <v>0</v>
      </c>
      <c r="R137" s="219">
        <f>Q137*H137</f>
        <v>0</v>
      </c>
      <c r="S137" s="219">
        <v>0.087999999999999995</v>
      </c>
      <c r="T137" s="220">
        <f>S137*H137</f>
        <v>0.087999999999999995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1" t="s">
        <v>272</v>
      </c>
      <c r="AT137" s="221" t="s">
        <v>79</v>
      </c>
      <c r="AU137" s="221" t="s">
        <v>84</v>
      </c>
      <c r="AY137" s="15" t="s">
        <v>173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5" t="s">
        <v>82</v>
      </c>
      <c r="BK137" s="222">
        <f>ROUND(I137*H137,2)</f>
        <v>0</v>
      </c>
      <c r="BL137" s="15" t="s">
        <v>272</v>
      </c>
      <c r="BM137" s="221" t="s">
        <v>1115</v>
      </c>
    </row>
    <row r="138" s="2" customFormat="1">
      <c r="A138" s="36"/>
      <c r="B138" s="37"/>
      <c r="C138" s="38"/>
      <c r="D138" s="223" t="s">
        <v>181</v>
      </c>
      <c r="E138" s="38"/>
      <c r="F138" s="224" t="s">
        <v>1116</v>
      </c>
      <c r="G138" s="38"/>
      <c r="H138" s="38"/>
      <c r="I138" s="225"/>
      <c r="J138" s="38"/>
      <c r="K138" s="38"/>
      <c r="L138" s="42"/>
      <c r="M138" s="226"/>
      <c r="N138" s="22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181</v>
      </c>
      <c r="AU138" s="15" t="s">
        <v>84</v>
      </c>
    </row>
    <row r="139" s="2" customFormat="1" ht="24.15" customHeight="1">
      <c r="A139" s="36"/>
      <c r="B139" s="37"/>
      <c r="C139" s="210" t="s">
        <v>266</v>
      </c>
      <c r="D139" s="210" t="s">
        <v>79</v>
      </c>
      <c r="E139" s="211" t="s">
        <v>1117</v>
      </c>
      <c r="F139" s="212" t="s">
        <v>1118</v>
      </c>
      <c r="G139" s="213" t="s">
        <v>347</v>
      </c>
      <c r="H139" s="214">
        <v>1</v>
      </c>
      <c r="I139" s="215"/>
      <c r="J139" s="216">
        <f>ROUND(I139*H139,2)</f>
        <v>0</v>
      </c>
      <c r="K139" s="212" t="s">
        <v>179</v>
      </c>
      <c r="L139" s="42"/>
      <c r="M139" s="217" t="s">
        <v>19</v>
      </c>
      <c r="N139" s="218" t="s">
        <v>46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0.034700000000000002</v>
      </c>
      <c r="T139" s="220">
        <f>S139*H139</f>
        <v>0.034700000000000002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272</v>
      </c>
      <c r="AT139" s="221" t="s">
        <v>79</v>
      </c>
      <c r="AU139" s="221" t="s">
        <v>84</v>
      </c>
      <c r="AY139" s="15" t="s">
        <v>173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82</v>
      </c>
      <c r="BK139" s="222">
        <f>ROUND(I139*H139,2)</f>
        <v>0</v>
      </c>
      <c r="BL139" s="15" t="s">
        <v>272</v>
      </c>
      <c r="BM139" s="221" t="s">
        <v>1119</v>
      </c>
    </row>
    <row r="140" s="2" customFormat="1">
      <c r="A140" s="36"/>
      <c r="B140" s="37"/>
      <c r="C140" s="38"/>
      <c r="D140" s="223" t="s">
        <v>181</v>
      </c>
      <c r="E140" s="38"/>
      <c r="F140" s="224" t="s">
        <v>1120</v>
      </c>
      <c r="G140" s="38"/>
      <c r="H140" s="38"/>
      <c r="I140" s="225"/>
      <c r="J140" s="38"/>
      <c r="K140" s="38"/>
      <c r="L140" s="42"/>
      <c r="M140" s="226"/>
      <c r="N140" s="22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181</v>
      </c>
      <c r="AU140" s="15" t="s">
        <v>84</v>
      </c>
    </row>
    <row r="141" s="13" customFormat="1">
      <c r="A141" s="13"/>
      <c r="B141" s="228"/>
      <c r="C141" s="229"/>
      <c r="D141" s="230" t="s">
        <v>183</v>
      </c>
      <c r="E141" s="231" t="s">
        <v>19</v>
      </c>
      <c r="F141" s="232" t="s">
        <v>82</v>
      </c>
      <c r="G141" s="229"/>
      <c r="H141" s="233">
        <v>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183</v>
      </c>
      <c r="AU141" s="239" t="s">
        <v>84</v>
      </c>
      <c r="AV141" s="13" t="s">
        <v>84</v>
      </c>
      <c r="AW141" s="13" t="s">
        <v>36</v>
      </c>
      <c r="AX141" s="13" t="s">
        <v>82</v>
      </c>
      <c r="AY141" s="239" t="s">
        <v>173</v>
      </c>
    </row>
    <row r="142" s="2" customFormat="1" ht="16.5" customHeight="1">
      <c r="A142" s="36"/>
      <c r="B142" s="37"/>
      <c r="C142" s="210" t="s">
        <v>272</v>
      </c>
      <c r="D142" s="210" t="s">
        <v>79</v>
      </c>
      <c r="E142" s="211" t="s">
        <v>1121</v>
      </c>
      <c r="F142" s="212" t="s">
        <v>1122</v>
      </c>
      <c r="G142" s="213" t="s">
        <v>347</v>
      </c>
      <c r="H142" s="214">
        <v>1</v>
      </c>
      <c r="I142" s="215"/>
      <c r="J142" s="216">
        <f>ROUND(I142*H142,2)</f>
        <v>0</v>
      </c>
      <c r="K142" s="212" t="s">
        <v>179</v>
      </c>
      <c r="L142" s="42"/>
      <c r="M142" s="217" t="s">
        <v>19</v>
      </c>
      <c r="N142" s="218" t="s">
        <v>46</v>
      </c>
      <c r="O142" s="82"/>
      <c r="P142" s="219">
        <f>O142*H142</f>
        <v>0</v>
      </c>
      <c r="Q142" s="219">
        <v>0</v>
      </c>
      <c r="R142" s="219">
        <f>Q142*H142</f>
        <v>0</v>
      </c>
      <c r="S142" s="219">
        <v>0.00156</v>
      </c>
      <c r="T142" s="220">
        <f>S142*H142</f>
        <v>0.00156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272</v>
      </c>
      <c r="AT142" s="221" t="s">
        <v>79</v>
      </c>
      <c r="AU142" s="221" t="s">
        <v>84</v>
      </c>
      <c r="AY142" s="15" t="s">
        <v>173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82</v>
      </c>
      <c r="BK142" s="222">
        <f>ROUND(I142*H142,2)</f>
        <v>0</v>
      </c>
      <c r="BL142" s="15" t="s">
        <v>272</v>
      </c>
      <c r="BM142" s="221" t="s">
        <v>1123</v>
      </c>
    </row>
    <row r="143" s="2" customFormat="1">
      <c r="A143" s="36"/>
      <c r="B143" s="37"/>
      <c r="C143" s="38"/>
      <c r="D143" s="223" t="s">
        <v>181</v>
      </c>
      <c r="E143" s="38"/>
      <c r="F143" s="224" t="s">
        <v>1124</v>
      </c>
      <c r="G143" s="38"/>
      <c r="H143" s="38"/>
      <c r="I143" s="225"/>
      <c r="J143" s="38"/>
      <c r="K143" s="38"/>
      <c r="L143" s="42"/>
      <c r="M143" s="226"/>
      <c r="N143" s="22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181</v>
      </c>
      <c r="AU143" s="15" t="s">
        <v>84</v>
      </c>
    </row>
    <row r="144" s="13" customFormat="1">
      <c r="A144" s="13"/>
      <c r="B144" s="228"/>
      <c r="C144" s="229"/>
      <c r="D144" s="230" t="s">
        <v>183</v>
      </c>
      <c r="E144" s="231" t="s">
        <v>19</v>
      </c>
      <c r="F144" s="232" t="s">
        <v>1125</v>
      </c>
      <c r="G144" s="229"/>
      <c r="H144" s="233">
        <v>1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183</v>
      </c>
      <c r="AU144" s="239" t="s">
        <v>84</v>
      </c>
      <c r="AV144" s="13" t="s">
        <v>84</v>
      </c>
      <c r="AW144" s="13" t="s">
        <v>36</v>
      </c>
      <c r="AX144" s="13" t="s">
        <v>82</v>
      </c>
      <c r="AY144" s="239" t="s">
        <v>173</v>
      </c>
    </row>
    <row r="145" s="2" customFormat="1" ht="16.5" customHeight="1">
      <c r="A145" s="36"/>
      <c r="B145" s="37"/>
      <c r="C145" s="210" t="s">
        <v>278</v>
      </c>
      <c r="D145" s="210" t="s">
        <v>79</v>
      </c>
      <c r="E145" s="211" t="s">
        <v>1126</v>
      </c>
      <c r="F145" s="212" t="s">
        <v>1127</v>
      </c>
      <c r="G145" s="213" t="s">
        <v>347</v>
      </c>
      <c r="H145" s="214">
        <v>10</v>
      </c>
      <c r="I145" s="215"/>
      <c r="J145" s="216">
        <f>ROUND(I145*H145,2)</f>
        <v>0</v>
      </c>
      <c r="K145" s="212" t="s">
        <v>179</v>
      </c>
      <c r="L145" s="42"/>
      <c r="M145" s="217" t="s">
        <v>19</v>
      </c>
      <c r="N145" s="218" t="s">
        <v>46</v>
      </c>
      <c r="O145" s="82"/>
      <c r="P145" s="219">
        <f>O145*H145</f>
        <v>0</v>
      </c>
      <c r="Q145" s="219">
        <v>0</v>
      </c>
      <c r="R145" s="219">
        <f>Q145*H145</f>
        <v>0</v>
      </c>
      <c r="S145" s="219">
        <v>0.00085999999999999998</v>
      </c>
      <c r="T145" s="220">
        <f>S145*H145</f>
        <v>0.0086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272</v>
      </c>
      <c r="AT145" s="221" t="s">
        <v>79</v>
      </c>
      <c r="AU145" s="221" t="s">
        <v>84</v>
      </c>
      <c r="AY145" s="15" t="s">
        <v>173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82</v>
      </c>
      <c r="BK145" s="222">
        <f>ROUND(I145*H145,2)</f>
        <v>0</v>
      </c>
      <c r="BL145" s="15" t="s">
        <v>272</v>
      </c>
      <c r="BM145" s="221" t="s">
        <v>1128</v>
      </c>
    </row>
    <row r="146" s="2" customFormat="1">
      <c r="A146" s="36"/>
      <c r="B146" s="37"/>
      <c r="C146" s="38"/>
      <c r="D146" s="223" t="s">
        <v>181</v>
      </c>
      <c r="E146" s="38"/>
      <c r="F146" s="224" t="s">
        <v>1129</v>
      </c>
      <c r="G146" s="38"/>
      <c r="H146" s="38"/>
      <c r="I146" s="225"/>
      <c r="J146" s="38"/>
      <c r="K146" s="38"/>
      <c r="L146" s="42"/>
      <c r="M146" s="226"/>
      <c r="N146" s="22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84</v>
      </c>
    </row>
    <row r="147" s="2" customFormat="1" ht="24.15" customHeight="1">
      <c r="A147" s="36"/>
      <c r="B147" s="37"/>
      <c r="C147" s="210" t="s">
        <v>283</v>
      </c>
      <c r="D147" s="210" t="s">
        <v>79</v>
      </c>
      <c r="E147" s="211" t="s">
        <v>1130</v>
      </c>
      <c r="F147" s="212" t="s">
        <v>1131</v>
      </c>
      <c r="G147" s="213" t="s">
        <v>322</v>
      </c>
      <c r="H147" s="214">
        <v>1</v>
      </c>
      <c r="I147" s="215"/>
      <c r="J147" s="216">
        <f>ROUND(I147*H147,2)</f>
        <v>0</v>
      </c>
      <c r="K147" s="212" t="s">
        <v>179</v>
      </c>
      <c r="L147" s="42"/>
      <c r="M147" s="217" t="s">
        <v>19</v>
      </c>
      <c r="N147" s="218" t="s">
        <v>46</v>
      </c>
      <c r="O147" s="82"/>
      <c r="P147" s="219">
        <f>O147*H147</f>
        <v>0</v>
      </c>
      <c r="Q147" s="219">
        <v>0</v>
      </c>
      <c r="R147" s="219">
        <f>Q147*H147</f>
        <v>0</v>
      </c>
      <c r="S147" s="219">
        <v>0.0022499999999999998</v>
      </c>
      <c r="T147" s="220">
        <f>S147*H147</f>
        <v>0.0022499999999999998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1" t="s">
        <v>272</v>
      </c>
      <c r="AT147" s="221" t="s">
        <v>79</v>
      </c>
      <c r="AU147" s="221" t="s">
        <v>84</v>
      </c>
      <c r="AY147" s="15" t="s">
        <v>173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5" t="s">
        <v>82</v>
      </c>
      <c r="BK147" s="222">
        <f>ROUND(I147*H147,2)</f>
        <v>0</v>
      </c>
      <c r="BL147" s="15" t="s">
        <v>272</v>
      </c>
      <c r="BM147" s="221" t="s">
        <v>1132</v>
      </c>
    </row>
    <row r="148" s="2" customFormat="1">
      <c r="A148" s="36"/>
      <c r="B148" s="37"/>
      <c r="C148" s="38"/>
      <c r="D148" s="223" t="s">
        <v>181</v>
      </c>
      <c r="E148" s="38"/>
      <c r="F148" s="224" t="s">
        <v>1133</v>
      </c>
      <c r="G148" s="38"/>
      <c r="H148" s="38"/>
      <c r="I148" s="225"/>
      <c r="J148" s="38"/>
      <c r="K148" s="38"/>
      <c r="L148" s="42"/>
      <c r="M148" s="226"/>
      <c r="N148" s="22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181</v>
      </c>
      <c r="AU148" s="15" t="s">
        <v>84</v>
      </c>
    </row>
    <row r="149" s="2" customFormat="1" ht="16.5" customHeight="1">
      <c r="A149" s="36"/>
      <c r="B149" s="37"/>
      <c r="C149" s="210" t="s">
        <v>289</v>
      </c>
      <c r="D149" s="210" t="s">
        <v>79</v>
      </c>
      <c r="E149" s="211" t="s">
        <v>1134</v>
      </c>
      <c r="F149" s="212" t="s">
        <v>1135</v>
      </c>
      <c r="G149" s="213" t="s">
        <v>374</v>
      </c>
      <c r="H149" s="214">
        <v>10</v>
      </c>
      <c r="I149" s="215"/>
      <c r="J149" s="216">
        <f>ROUND(I149*H149,2)</f>
        <v>0</v>
      </c>
      <c r="K149" s="212" t="s">
        <v>19</v>
      </c>
      <c r="L149" s="42"/>
      <c r="M149" s="217" t="s">
        <v>19</v>
      </c>
      <c r="N149" s="218" t="s">
        <v>46</v>
      </c>
      <c r="O149" s="8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272</v>
      </c>
      <c r="AT149" s="221" t="s">
        <v>79</v>
      </c>
      <c r="AU149" s="221" t="s">
        <v>84</v>
      </c>
      <c r="AY149" s="15" t="s">
        <v>173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82</v>
      </c>
      <c r="BK149" s="222">
        <f>ROUND(I149*H149,2)</f>
        <v>0</v>
      </c>
      <c r="BL149" s="15" t="s">
        <v>272</v>
      </c>
      <c r="BM149" s="221" t="s">
        <v>1136</v>
      </c>
    </row>
    <row r="150" s="12" customFormat="1" ht="22.8" customHeight="1">
      <c r="A150" s="12"/>
      <c r="B150" s="194"/>
      <c r="C150" s="195"/>
      <c r="D150" s="196" t="s">
        <v>74</v>
      </c>
      <c r="E150" s="208" t="s">
        <v>1137</v>
      </c>
      <c r="F150" s="208" t="s">
        <v>1138</v>
      </c>
      <c r="G150" s="195"/>
      <c r="H150" s="195"/>
      <c r="I150" s="198"/>
      <c r="J150" s="209">
        <f>BK150</f>
        <v>0</v>
      </c>
      <c r="K150" s="195"/>
      <c r="L150" s="200"/>
      <c r="M150" s="201"/>
      <c r="N150" s="202"/>
      <c r="O150" s="202"/>
      <c r="P150" s="203">
        <f>SUM(P151:P153)</f>
        <v>0</v>
      </c>
      <c r="Q150" s="202"/>
      <c r="R150" s="203">
        <f>SUM(R151:R153)</f>
        <v>0</v>
      </c>
      <c r="S150" s="202"/>
      <c r="T150" s="204">
        <f>SUM(T151:T153)</f>
        <v>0.036000000000000004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5" t="s">
        <v>84</v>
      </c>
      <c r="AT150" s="206" t="s">
        <v>74</v>
      </c>
      <c r="AU150" s="206" t="s">
        <v>82</v>
      </c>
      <c r="AY150" s="205" t="s">
        <v>173</v>
      </c>
      <c r="BK150" s="207">
        <f>SUM(BK151:BK153)</f>
        <v>0</v>
      </c>
    </row>
    <row r="151" s="2" customFormat="1" ht="49.05" customHeight="1">
      <c r="A151" s="36"/>
      <c r="B151" s="37"/>
      <c r="C151" s="210" t="s">
        <v>297</v>
      </c>
      <c r="D151" s="210" t="s">
        <v>79</v>
      </c>
      <c r="E151" s="211" t="s">
        <v>1139</v>
      </c>
      <c r="F151" s="212" t="s">
        <v>1140</v>
      </c>
      <c r="G151" s="213" t="s">
        <v>322</v>
      </c>
      <c r="H151" s="214">
        <v>12</v>
      </c>
      <c r="I151" s="215"/>
      <c r="J151" s="216">
        <f>ROUND(I151*H151,2)</f>
        <v>0</v>
      </c>
      <c r="K151" s="212" t="s">
        <v>179</v>
      </c>
      <c r="L151" s="42"/>
      <c r="M151" s="217" t="s">
        <v>19</v>
      </c>
      <c r="N151" s="218" t="s">
        <v>46</v>
      </c>
      <c r="O151" s="82"/>
      <c r="P151" s="219">
        <f>O151*H151</f>
        <v>0</v>
      </c>
      <c r="Q151" s="219">
        <v>0</v>
      </c>
      <c r="R151" s="219">
        <f>Q151*H151</f>
        <v>0</v>
      </c>
      <c r="S151" s="219">
        <v>0.0030000000000000001</v>
      </c>
      <c r="T151" s="220">
        <f>S151*H151</f>
        <v>0.036000000000000004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272</v>
      </c>
      <c r="AT151" s="221" t="s">
        <v>79</v>
      </c>
      <c r="AU151" s="221" t="s">
        <v>84</v>
      </c>
      <c r="AY151" s="15" t="s">
        <v>173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82</v>
      </c>
      <c r="BK151" s="222">
        <f>ROUND(I151*H151,2)</f>
        <v>0</v>
      </c>
      <c r="BL151" s="15" t="s">
        <v>272</v>
      </c>
      <c r="BM151" s="221" t="s">
        <v>1141</v>
      </c>
    </row>
    <row r="152" s="2" customFormat="1">
      <c r="A152" s="36"/>
      <c r="B152" s="37"/>
      <c r="C152" s="38"/>
      <c r="D152" s="223" t="s">
        <v>181</v>
      </c>
      <c r="E152" s="38"/>
      <c r="F152" s="224" t="s">
        <v>1142</v>
      </c>
      <c r="G152" s="38"/>
      <c r="H152" s="38"/>
      <c r="I152" s="225"/>
      <c r="J152" s="38"/>
      <c r="K152" s="38"/>
      <c r="L152" s="42"/>
      <c r="M152" s="226"/>
      <c r="N152" s="227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181</v>
      </c>
      <c r="AU152" s="15" t="s">
        <v>84</v>
      </c>
    </row>
    <row r="153" s="13" customFormat="1">
      <c r="A153" s="13"/>
      <c r="B153" s="228"/>
      <c r="C153" s="229"/>
      <c r="D153" s="230" t="s">
        <v>183</v>
      </c>
      <c r="E153" s="231" t="s">
        <v>19</v>
      </c>
      <c r="F153" s="232" t="s">
        <v>1143</v>
      </c>
      <c r="G153" s="229"/>
      <c r="H153" s="233">
        <v>12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183</v>
      </c>
      <c r="AU153" s="239" t="s">
        <v>84</v>
      </c>
      <c r="AV153" s="13" t="s">
        <v>84</v>
      </c>
      <c r="AW153" s="13" t="s">
        <v>36</v>
      </c>
      <c r="AX153" s="13" t="s">
        <v>82</v>
      </c>
      <c r="AY153" s="239" t="s">
        <v>173</v>
      </c>
    </row>
    <row r="154" s="12" customFormat="1" ht="22.8" customHeight="1">
      <c r="A154" s="12"/>
      <c r="B154" s="194"/>
      <c r="C154" s="195"/>
      <c r="D154" s="196" t="s">
        <v>74</v>
      </c>
      <c r="E154" s="208" t="s">
        <v>479</v>
      </c>
      <c r="F154" s="208" t="s">
        <v>480</v>
      </c>
      <c r="G154" s="195"/>
      <c r="H154" s="195"/>
      <c r="I154" s="198"/>
      <c r="J154" s="209">
        <f>BK154</f>
        <v>0</v>
      </c>
      <c r="K154" s="195"/>
      <c r="L154" s="200"/>
      <c r="M154" s="201"/>
      <c r="N154" s="202"/>
      <c r="O154" s="202"/>
      <c r="P154" s="203">
        <f>SUM(P155:P158)</f>
        <v>0</v>
      </c>
      <c r="Q154" s="202"/>
      <c r="R154" s="203">
        <f>SUM(R155:R158)</f>
        <v>0</v>
      </c>
      <c r="S154" s="202"/>
      <c r="T154" s="204">
        <f>SUM(T155:T158)</f>
        <v>0.55952969999999991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5" t="s">
        <v>84</v>
      </c>
      <c r="AT154" s="206" t="s">
        <v>74</v>
      </c>
      <c r="AU154" s="206" t="s">
        <v>82</v>
      </c>
      <c r="AY154" s="205" t="s">
        <v>173</v>
      </c>
      <c r="BK154" s="207">
        <f>SUM(BK155:BK158)</f>
        <v>0</v>
      </c>
    </row>
    <row r="155" s="2" customFormat="1" ht="24.15" customHeight="1">
      <c r="A155" s="36"/>
      <c r="B155" s="37"/>
      <c r="C155" s="210" t="s">
        <v>7</v>
      </c>
      <c r="D155" s="210" t="s">
        <v>79</v>
      </c>
      <c r="E155" s="211" t="s">
        <v>1144</v>
      </c>
      <c r="F155" s="212" t="s">
        <v>1145</v>
      </c>
      <c r="G155" s="213" t="s">
        <v>190</v>
      </c>
      <c r="H155" s="214">
        <v>52.537999999999997</v>
      </c>
      <c r="I155" s="215"/>
      <c r="J155" s="216">
        <f>ROUND(I155*H155,2)</f>
        <v>0</v>
      </c>
      <c r="K155" s="212" t="s">
        <v>179</v>
      </c>
      <c r="L155" s="42"/>
      <c r="M155" s="217" t="s">
        <v>19</v>
      </c>
      <c r="N155" s="218" t="s">
        <v>46</v>
      </c>
      <c r="O155" s="82"/>
      <c r="P155" s="219">
        <f>O155*H155</f>
        <v>0</v>
      </c>
      <c r="Q155" s="219">
        <v>0</v>
      </c>
      <c r="R155" s="219">
        <f>Q155*H155</f>
        <v>0</v>
      </c>
      <c r="S155" s="219">
        <v>0.01065</v>
      </c>
      <c r="T155" s="220">
        <f>S155*H155</f>
        <v>0.55952969999999991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1" t="s">
        <v>272</v>
      </c>
      <c r="AT155" s="221" t="s">
        <v>79</v>
      </c>
      <c r="AU155" s="221" t="s">
        <v>84</v>
      </c>
      <c r="AY155" s="15" t="s">
        <v>173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5" t="s">
        <v>82</v>
      </c>
      <c r="BK155" s="222">
        <f>ROUND(I155*H155,2)</f>
        <v>0</v>
      </c>
      <c r="BL155" s="15" t="s">
        <v>272</v>
      </c>
      <c r="BM155" s="221" t="s">
        <v>1146</v>
      </c>
    </row>
    <row r="156" s="2" customFormat="1">
      <c r="A156" s="36"/>
      <c r="B156" s="37"/>
      <c r="C156" s="38"/>
      <c r="D156" s="223" t="s">
        <v>181</v>
      </c>
      <c r="E156" s="38"/>
      <c r="F156" s="224" t="s">
        <v>1147</v>
      </c>
      <c r="G156" s="38"/>
      <c r="H156" s="38"/>
      <c r="I156" s="225"/>
      <c r="J156" s="38"/>
      <c r="K156" s="38"/>
      <c r="L156" s="42"/>
      <c r="M156" s="226"/>
      <c r="N156" s="227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181</v>
      </c>
      <c r="AU156" s="15" t="s">
        <v>84</v>
      </c>
    </row>
    <row r="157" s="13" customFormat="1">
      <c r="A157" s="13"/>
      <c r="B157" s="228"/>
      <c r="C157" s="229"/>
      <c r="D157" s="230" t="s">
        <v>183</v>
      </c>
      <c r="E157" s="231" t="s">
        <v>19</v>
      </c>
      <c r="F157" s="232" t="s">
        <v>1148</v>
      </c>
      <c r="G157" s="229"/>
      <c r="H157" s="233">
        <v>30.372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183</v>
      </c>
      <c r="AU157" s="239" t="s">
        <v>84</v>
      </c>
      <c r="AV157" s="13" t="s">
        <v>84</v>
      </c>
      <c r="AW157" s="13" t="s">
        <v>36</v>
      </c>
      <c r="AX157" s="13" t="s">
        <v>75</v>
      </c>
      <c r="AY157" s="239" t="s">
        <v>173</v>
      </c>
    </row>
    <row r="158" s="13" customFormat="1">
      <c r="A158" s="13"/>
      <c r="B158" s="228"/>
      <c r="C158" s="229"/>
      <c r="D158" s="230" t="s">
        <v>183</v>
      </c>
      <c r="E158" s="231" t="s">
        <v>19</v>
      </c>
      <c r="F158" s="232" t="s">
        <v>1149</v>
      </c>
      <c r="G158" s="229"/>
      <c r="H158" s="233">
        <v>22.166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183</v>
      </c>
      <c r="AU158" s="239" t="s">
        <v>84</v>
      </c>
      <c r="AV158" s="13" t="s">
        <v>84</v>
      </c>
      <c r="AW158" s="13" t="s">
        <v>36</v>
      </c>
      <c r="AX158" s="13" t="s">
        <v>75</v>
      </c>
      <c r="AY158" s="239" t="s">
        <v>173</v>
      </c>
    </row>
    <row r="159" s="12" customFormat="1" ht="22.8" customHeight="1">
      <c r="A159" s="12"/>
      <c r="B159" s="194"/>
      <c r="C159" s="195"/>
      <c r="D159" s="196" t="s">
        <v>74</v>
      </c>
      <c r="E159" s="208" t="s">
        <v>661</v>
      </c>
      <c r="F159" s="208" t="s">
        <v>662</v>
      </c>
      <c r="G159" s="195"/>
      <c r="H159" s="195"/>
      <c r="I159" s="198"/>
      <c r="J159" s="209">
        <f>BK159</f>
        <v>0</v>
      </c>
      <c r="K159" s="195"/>
      <c r="L159" s="200"/>
      <c r="M159" s="201"/>
      <c r="N159" s="202"/>
      <c r="O159" s="202"/>
      <c r="P159" s="203">
        <f>SUM(P160:P164)</f>
        <v>0</v>
      </c>
      <c r="Q159" s="202"/>
      <c r="R159" s="203">
        <f>SUM(R160:R164)</f>
        <v>0</v>
      </c>
      <c r="S159" s="202"/>
      <c r="T159" s="204">
        <f>SUM(T160:T164)</f>
        <v>0.432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84</v>
      </c>
      <c r="AT159" s="206" t="s">
        <v>74</v>
      </c>
      <c r="AU159" s="206" t="s">
        <v>82</v>
      </c>
      <c r="AY159" s="205" t="s">
        <v>173</v>
      </c>
      <c r="BK159" s="207">
        <f>SUM(BK160:BK164)</f>
        <v>0</v>
      </c>
    </row>
    <row r="160" s="2" customFormat="1" ht="24.15" customHeight="1">
      <c r="A160" s="36"/>
      <c r="B160" s="37"/>
      <c r="C160" s="210" t="s">
        <v>313</v>
      </c>
      <c r="D160" s="210" t="s">
        <v>79</v>
      </c>
      <c r="E160" s="211" t="s">
        <v>706</v>
      </c>
      <c r="F160" s="212" t="s">
        <v>707</v>
      </c>
      <c r="G160" s="213" t="s">
        <v>322</v>
      </c>
      <c r="H160" s="214">
        <v>18</v>
      </c>
      <c r="I160" s="215"/>
      <c r="J160" s="216">
        <f>ROUND(I160*H160,2)</f>
        <v>0</v>
      </c>
      <c r="K160" s="212" t="s">
        <v>179</v>
      </c>
      <c r="L160" s="42"/>
      <c r="M160" s="217" t="s">
        <v>19</v>
      </c>
      <c r="N160" s="218" t="s">
        <v>46</v>
      </c>
      <c r="O160" s="82"/>
      <c r="P160" s="219">
        <f>O160*H160</f>
        <v>0</v>
      </c>
      <c r="Q160" s="219">
        <v>0</v>
      </c>
      <c r="R160" s="219">
        <f>Q160*H160</f>
        <v>0</v>
      </c>
      <c r="S160" s="219">
        <v>0.024</v>
      </c>
      <c r="T160" s="220">
        <f>S160*H160</f>
        <v>0.432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272</v>
      </c>
      <c r="AT160" s="221" t="s">
        <v>79</v>
      </c>
      <c r="AU160" s="221" t="s">
        <v>84</v>
      </c>
      <c r="AY160" s="15" t="s">
        <v>173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5" t="s">
        <v>82</v>
      </c>
      <c r="BK160" s="222">
        <f>ROUND(I160*H160,2)</f>
        <v>0</v>
      </c>
      <c r="BL160" s="15" t="s">
        <v>272</v>
      </c>
      <c r="BM160" s="221" t="s">
        <v>1150</v>
      </c>
    </row>
    <row r="161" s="2" customFormat="1">
      <c r="A161" s="36"/>
      <c r="B161" s="37"/>
      <c r="C161" s="38"/>
      <c r="D161" s="223" t="s">
        <v>181</v>
      </c>
      <c r="E161" s="38"/>
      <c r="F161" s="224" t="s">
        <v>709</v>
      </c>
      <c r="G161" s="38"/>
      <c r="H161" s="38"/>
      <c r="I161" s="225"/>
      <c r="J161" s="38"/>
      <c r="K161" s="38"/>
      <c r="L161" s="42"/>
      <c r="M161" s="226"/>
      <c r="N161" s="227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181</v>
      </c>
      <c r="AU161" s="15" t="s">
        <v>84</v>
      </c>
    </row>
    <row r="162" s="13" customFormat="1">
      <c r="A162" s="13"/>
      <c r="B162" s="228"/>
      <c r="C162" s="229"/>
      <c r="D162" s="230" t="s">
        <v>183</v>
      </c>
      <c r="E162" s="231" t="s">
        <v>19</v>
      </c>
      <c r="F162" s="232" t="s">
        <v>1151</v>
      </c>
      <c r="G162" s="229"/>
      <c r="H162" s="233">
        <v>12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183</v>
      </c>
      <c r="AU162" s="239" t="s">
        <v>84</v>
      </c>
      <c r="AV162" s="13" t="s">
        <v>84</v>
      </c>
      <c r="AW162" s="13" t="s">
        <v>36</v>
      </c>
      <c r="AX162" s="13" t="s">
        <v>75</v>
      </c>
      <c r="AY162" s="239" t="s">
        <v>173</v>
      </c>
    </row>
    <row r="163" s="13" customFormat="1">
      <c r="A163" s="13"/>
      <c r="B163" s="228"/>
      <c r="C163" s="229"/>
      <c r="D163" s="230" t="s">
        <v>183</v>
      </c>
      <c r="E163" s="231" t="s">
        <v>19</v>
      </c>
      <c r="F163" s="232" t="s">
        <v>1152</v>
      </c>
      <c r="G163" s="229"/>
      <c r="H163" s="233">
        <v>2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183</v>
      </c>
      <c r="AU163" s="239" t="s">
        <v>84</v>
      </c>
      <c r="AV163" s="13" t="s">
        <v>84</v>
      </c>
      <c r="AW163" s="13" t="s">
        <v>36</v>
      </c>
      <c r="AX163" s="13" t="s">
        <v>75</v>
      </c>
      <c r="AY163" s="239" t="s">
        <v>173</v>
      </c>
    </row>
    <row r="164" s="13" customFormat="1">
      <c r="A164" s="13"/>
      <c r="B164" s="228"/>
      <c r="C164" s="229"/>
      <c r="D164" s="230" t="s">
        <v>183</v>
      </c>
      <c r="E164" s="231" t="s">
        <v>19</v>
      </c>
      <c r="F164" s="232" t="s">
        <v>1153</v>
      </c>
      <c r="G164" s="229"/>
      <c r="H164" s="233">
        <v>4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183</v>
      </c>
      <c r="AU164" s="239" t="s">
        <v>84</v>
      </c>
      <c r="AV164" s="13" t="s">
        <v>84</v>
      </c>
      <c r="AW164" s="13" t="s">
        <v>36</v>
      </c>
      <c r="AX164" s="13" t="s">
        <v>75</v>
      </c>
      <c r="AY164" s="239" t="s">
        <v>173</v>
      </c>
    </row>
    <row r="165" s="12" customFormat="1" ht="22.8" customHeight="1">
      <c r="A165" s="12"/>
      <c r="B165" s="194"/>
      <c r="C165" s="195"/>
      <c r="D165" s="196" t="s">
        <v>74</v>
      </c>
      <c r="E165" s="208" t="s">
        <v>715</v>
      </c>
      <c r="F165" s="208" t="s">
        <v>716</v>
      </c>
      <c r="G165" s="195"/>
      <c r="H165" s="195"/>
      <c r="I165" s="198"/>
      <c r="J165" s="209">
        <f>BK165</f>
        <v>0</v>
      </c>
      <c r="K165" s="195"/>
      <c r="L165" s="200"/>
      <c r="M165" s="201"/>
      <c r="N165" s="202"/>
      <c r="O165" s="202"/>
      <c r="P165" s="203">
        <f>SUM(P166:P169)</f>
        <v>0</v>
      </c>
      <c r="Q165" s="202"/>
      <c r="R165" s="203">
        <f>SUM(R166:R169)</f>
        <v>0</v>
      </c>
      <c r="S165" s="202"/>
      <c r="T165" s="204">
        <f>SUM(T166:T169)</f>
        <v>4.3695854599999997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5" t="s">
        <v>84</v>
      </c>
      <c r="AT165" s="206" t="s">
        <v>74</v>
      </c>
      <c r="AU165" s="206" t="s">
        <v>82</v>
      </c>
      <c r="AY165" s="205" t="s">
        <v>173</v>
      </c>
      <c r="BK165" s="207">
        <f>SUM(BK166:BK169)</f>
        <v>0</v>
      </c>
    </row>
    <row r="166" s="2" customFormat="1" ht="24.15" customHeight="1">
      <c r="A166" s="36"/>
      <c r="B166" s="37"/>
      <c r="C166" s="210" t="s">
        <v>319</v>
      </c>
      <c r="D166" s="210" t="s">
        <v>79</v>
      </c>
      <c r="E166" s="211" t="s">
        <v>744</v>
      </c>
      <c r="F166" s="212" t="s">
        <v>745</v>
      </c>
      <c r="G166" s="213" t="s">
        <v>190</v>
      </c>
      <c r="H166" s="214">
        <v>52.537999999999997</v>
      </c>
      <c r="I166" s="215"/>
      <c r="J166" s="216">
        <f>ROUND(I166*H166,2)</f>
        <v>0</v>
      </c>
      <c r="K166" s="212" t="s">
        <v>179</v>
      </c>
      <c r="L166" s="42"/>
      <c r="M166" s="217" t="s">
        <v>19</v>
      </c>
      <c r="N166" s="218" t="s">
        <v>46</v>
      </c>
      <c r="O166" s="82"/>
      <c r="P166" s="219">
        <f>O166*H166</f>
        <v>0</v>
      </c>
      <c r="Q166" s="219">
        <v>0</v>
      </c>
      <c r="R166" s="219">
        <f>Q166*H166</f>
        <v>0</v>
      </c>
      <c r="S166" s="219">
        <v>0.083169999999999994</v>
      </c>
      <c r="T166" s="220">
        <f>S166*H166</f>
        <v>4.3695854599999997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1" t="s">
        <v>272</v>
      </c>
      <c r="AT166" s="221" t="s">
        <v>79</v>
      </c>
      <c r="AU166" s="221" t="s">
        <v>84</v>
      </c>
      <c r="AY166" s="15" t="s">
        <v>173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5" t="s">
        <v>82</v>
      </c>
      <c r="BK166" s="222">
        <f>ROUND(I166*H166,2)</f>
        <v>0</v>
      </c>
      <c r="BL166" s="15" t="s">
        <v>272</v>
      </c>
      <c r="BM166" s="221" t="s">
        <v>1154</v>
      </c>
    </row>
    <row r="167" s="2" customFormat="1">
      <c r="A167" s="36"/>
      <c r="B167" s="37"/>
      <c r="C167" s="38"/>
      <c r="D167" s="223" t="s">
        <v>181</v>
      </c>
      <c r="E167" s="38"/>
      <c r="F167" s="224" t="s">
        <v>747</v>
      </c>
      <c r="G167" s="38"/>
      <c r="H167" s="38"/>
      <c r="I167" s="225"/>
      <c r="J167" s="38"/>
      <c r="K167" s="38"/>
      <c r="L167" s="42"/>
      <c r="M167" s="226"/>
      <c r="N167" s="22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181</v>
      </c>
      <c r="AU167" s="15" t="s">
        <v>84</v>
      </c>
    </row>
    <row r="168" s="13" customFormat="1">
      <c r="A168" s="13"/>
      <c r="B168" s="228"/>
      <c r="C168" s="229"/>
      <c r="D168" s="230" t="s">
        <v>183</v>
      </c>
      <c r="E168" s="231" t="s">
        <v>19</v>
      </c>
      <c r="F168" s="232" t="s">
        <v>1148</v>
      </c>
      <c r="G168" s="229"/>
      <c r="H168" s="233">
        <v>30.372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183</v>
      </c>
      <c r="AU168" s="239" t="s">
        <v>84</v>
      </c>
      <c r="AV168" s="13" t="s">
        <v>84</v>
      </c>
      <c r="AW168" s="13" t="s">
        <v>36</v>
      </c>
      <c r="AX168" s="13" t="s">
        <v>75</v>
      </c>
      <c r="AY168" s="239" t="s">
        <v>173</v>
      </c>
    </row>
    <row r="169" s="13" customFormat="1">
      <c r="A169" s="13"/>
      <c r="B169" s="228"/>
      <c r="C169" s="229"/>
      <c r="D169" s="230" t="s">
        <v>183</v>
      </c>
      <c r="E169" s="231" t="s">
        <v>19</v>
      </c>
      <c r="F169" s="232" t="s">
        <v>1149</v>
      </c>
      <c r="G169" s="229"/>
      <c r="H169" s="233">
        <v>22.166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183</v>
      </c>
      <c r="AU169" s="239" t="s">
        <v>84</v>
      </c>
      <c r="AV169" s="13" t="s">
        <v>84</v>
      </c>
      <c r="AW169" s="13" t="s">
        <v>36</v>
      </c>
      <c r="AX169" s="13" t="s">
        <v>75</v>
      </c>
      <c r="AY169" s="239" t="s">
        <v>173</v>
      </c>
    </row>
    <row r="170" s="12" customFormat="1" ht="22.8" customHeight="1">
      <c r="A170" s="12"/>
      <c r="B170" s="194"/>
      <c r="C170" s="195"/>
      <c r="D170" s="196" t="s">
        <v>74</v>
      </c>
      <c r="E170" s="208" t="s">
        <v>818</v>
      </c>
      <c r="F170" s="208" t="s">
        <v>819</v>
      </c>
      <c r="G170" s="195"/>
      <c r="H170" s="195"/>
      <c r="I170" s="198"/>
      <c r="J170" s="209">
        <f>BK170</f>
        <v>0</v>
      </c>
      <c r="K170" s="195"/>
      <c r="L170" s="200"/>
      <c r="M170" s="201"/>
      <c r="N170" s="202"/>
      <c r="O170" s="202"/>
      <c r="P170" s="203">
        <f>SUM(P171:P174)</f>
        <v>0</v>
      </c>
      <c r="Q170" s="202"/>
      <c r="R170" s="203">
        <f>SUM(R171:R174)</f>
        <v>0</v>
      </c>
      <c r="S170" s="202"/>
      <c r="T170" s="204">
        <f>SUM(T171:T174)</f>
        <v>8.2233499999999999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5" t="s">
        <v>84</v>
      </c>
      <c r="AT170" s="206" t="s">
        <v>74</v>
      </c>
      <c r="AU170" s="206" t="s">
        <v>82</v>
      </c>
      <c r="AY170" s="205" t="s">
        <v>173</v>
      </c>
      <c r="BK170" s="207">
        <f>SUM(BK171:BK174)</f>
        <v>0</v>
      </c>
    </row>
    <row r="171" s="2" customFormat="1" ht="24.15" customHeight="1">
      <c r="A171" s="36"/>
      <c r="B171" s="37"/>
      <c r="C171" s="210" t="s">
        <v>326</v>
      </c>
      <c r="D171" s="210" t="s">
        <v>79</v>
      </c>
      <c r="E171" s="211" t="s">
        <v>1155</v>
      </c>
      <c r="F171" s="212" t="s">
        <v>1156</v>
      </c>
      <c r="G171" s="213" t="s">
        <v>190</v>
      </c>
      <c r="H171" s="214">
        <v>100.90000000000001</v>
      </c>
      <c r="I171" s="215"/>
      <c r="J171" s="216">
        <f>ROUND(I171*H171,2)</f>
        <v>0</v>
      </c>
      <c r="K171" s="212" t="s">
        <v>179</v>
      </c>
      <c r="L171" s="42"/>
      <c r="M171" s="217" t="s">
        <v>19</v>
      </c>
      <c r="N171" s="218" t="s">
        <v>46</v>
      </c>
      <c r="O171" s="82"/>
      <c r="P171" s="219">
        <f>O171*H171</f>
        <v>0</v>
      </c>
      <c r="Q171" s="219">
        <v>0</v>
      </c>
      <c r="R171" s="219">
        <f>Q171*H171</f>
        <v>0</v>
      </c>
      <c r="S171" s="219">
        <v>0.081500000000000003</v>
      </c>
      <c r="T171" s="220">
        <f>S171*H171</f>
        <v>8.2233499999999999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272</v>
      </c>
      <c r="AT171" s="221" t="s">
        <v>79</v>
      </c>
      <c r="AU171" s="221" t="s">
        <v>84</v>
      </c>
      <c r="AY171" s="15" t="s">
        <v>173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82</v>
      </c>
      <c r="BK171" s="222">
        <f>ROUND(I171*H171,2)</f>
        <v>0</v>
      </c>
      <c r="BL171" s="15" t="s">
        <v>272</v>
      </c>
      <c r="BM171" s="221" t="s">
        <v>1157</v>
      </c>
    </row>
    <row r="172" s="2" customFormat="1">
      <c r="A172" s="36"/>
      <c r="B172" s="37"/>
      <c r="C172" s="38"/>
      <c r="D172" s="223" t="s">
        <v>181</v>
      </c>
      <c r="E172" s="38"/>
      <c r="F172" s="224" t="s">
        <v>1158</v>
      </c>
      <c r="G172" s="38"/>
      <c r="H172" s="38"/>
      <c r="I172" s="225"/>
      <c r="J172" s="38"/>
      <c r="K172" s="38"/>
      <c r="L172" s="42"/>
      <c r="M172" s="226"/>
      <c r="N172" s="22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181</v>
      </c>
      <c r="AU172" s="15" t="s">
        <v>84</v>
      </c>
    </row>
    <row r="173" s="13" customFormat="1">
      <c r="A173" s="13"/>
      <c r="B173" s="228"/>
      <c r="C173" s="229"/>
      <c r="D173" s="230" t="s">
        <v>183</v>
      </c>
      <c r="E173" s="231" t="s">
        <v>19</v>
      </c>
      <c r="F173" s="232" t="s">
        <v>1159</v>
      </c>
      <c r="G173" s="229"/>
      <c r="H173" s="233">
        <v>53.619999999999997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183</v>
      </c>
      <c r="AU173" s="239" t="s">
        <v>84</v>
      </c>
      <c r="AV173" s="13" t="s">
        <v>84</v>
      </c>
      <c r="AW173" s="13" t="s">
        <v>36</v>
      </c>
      <c r="AX173" s="13" t="s">
        <v>75</v>
      </c>
      <c r="AY173" s="239" t="s">
        <v>173</v>
      </c>
    </row>
    <row r="174" s="13" customFormat="1">
      <c r="A174" s="13"/>
      <c r="B174" s="228"/>
      <c r="C174" s="229"/>
      <c r="D174" s="230" t="s">
        <v>183</v>
      </c>
      <c r="E174" s="231" t="s">
        <v>19</v>
      </c>
      <c r="F174" s="232" t="s">
        <v>1160</v>
      </c>
      <c r="G174" s="229"/>
      <c r="H174" s="233">
        <v>47.280000000000001</v>
      </c>
      <c r="I174" s="234"/>
      <c r="J174" s="229"/>
      <c r="K174" s="229"/>
      <c r="L174" s="235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183</v>
      </c>
      <c r="AU174" s="239" t="s">
        <v>84</v>
      </c>
      <c r="AV174" s="13" t="s">
        <v>84</v>
      </c>
      <c r="AW174" s="13" t="s">
        <v>36</v>
      </c>
      <c r="AX174" s="13" t="s">
        <v>75</v>
      </c>
      <c r="AY174" s="239" t="s">
        <v>173</v>
      </c>
    </row>
    <row r="175" s="2" customFormat="1" ht="6.96" customHeight="1">
      <c r="A175" s="36"/>
      <c r="B175" s="57"/>
      <c r="C175" s="58"/>
      <c r="D175" s="58"/>
      <c r="E175" s="58"/>
      <c r="F175" s="58"/>
      <c r="G175" s="58"/>
      <c r="H175" s="58"/>
      <c r="I175" s="58"/>
      <c r="J175" s="58"/>
      <c r="K175" s="58"/>
      <c r="L175" s="42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sheetProtection sheet="1" autoFilter="0" formatColumns="0" formatRows="0" objects="1" scenarios="1" spinCount="100000" saltValue="UXhLt573uC7Rd2vZfcyK+EJU2scIxxZjLr+Ee75WKs+0EhafpQHh0WjfSbJnVOdqEWzI+cKndPpaJUC3YnqJFA==" hashValue="YUjJtOHwZvA0MCTYdDN88IQa9wTpP1lpWfz7bLhKkgD7UsE2s1lFdL0UJLYQvSY9Ntja1QujA6EayF9/B8s9Kg==" algorithmName="SHA-512" password="CC35"/>
  <autoFilter ref="C94:K1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4_01/962031023"/>
    <hyperlink ref="F103" r:id="rId2" display="https://podminky.urs.cz/item/CS_URS_2024_01/968072455"/>
    <hyperlink ref="F107" r:id="rId3" display="https://podminky.urs.cz/item/CS_URS_2024_01/977151121"/>
    <hyperlink ref="F111" r:id="rId4" display="https://podminky.urs.cz/item/CS_URS_2024_01/997013501"/>
    <hyperlink ref="F113" r:id="rId5" display="https://podminky.urs.cz/item/CS_URS_2024_01/997013509"/>
    <hyperlink ref="F116" r:id="rId6" display="https://podminky.urs.cz/item/CS_URS_2024_01/997013511"/>
    <hyperlink ref="F118" r:id="rId7" display="https://podminky.urs.cz/item/CS_URS_2024_01/997013811"/>
    <hyperlink ref="F120" r:id="rId8" display="https://podminky.urs.cz/item/CS_URS_2024_01/997013812"/>
    <hyperlink ref="F122" r:id="rId9" display="https://podminky.urs.cz/item/CS_URS_2024_01/997013863"/>
    <hyperlink ref="F125" r:id="rId10" display="https://podminky.urs.cz/item/CS_URS_2024_01/997013867"/>
    <hyperlink ref="F130" r:id="rId11" display="https://podminky.urs.cz/item/CS_URS_2024_01/725110814"/>
    <hyperlink ref="F133" r:id="rId12" display="https://podminky.urs.cz/item/CS_URS_2024_01/725130811"/>
    <hyperlink ref="F135" r:id="rId13" display="https://podminky.urs.cz/item/CS_URS_2024_01/725210821"/>
    <hyperlink ref="F138" r:id="rId14" display="https://podminky.urs.cz/item/CS_URS_2024_01/725240811"/>
    <hyperlink ref="F140" r:id="rId15" display="https://podminky.urs.cz/item/CS_URS_2024_01/725330820"/>
    <hyperlink ref="F143" r:id="rId16" display="https://podminky.urs.cz/item/CS_URS_2024_01/725820801"/>
    <hyperlink ref="F146" r:id="rId17" display="https://podminky.urs.cz/item/CS_URS_2024_01/725820802"/>
    <hyperlink ref="F148" r:id="rId18" display="https://podminky.urs.cz/item/CS_URS_2024_01/725840850"/>
    <hyperlink ref="F152" r:id="rId19" display="https://podminky.urs.cz/item/CS_URS_2024_01/741371853"/>
    <hyperlink ref="F156" r:id="rId20" display="https://podminky.urs.cz/item/CS_URS_2024_01/763135811"/>
    <hyperlink ref="F161" r:id="rId21" display="https://podminky.urs.cz/item/CS_URS_2024_01/766691914"/>
    <hyperlink ref="F167" r:id="rId22" display="https://podminky.urs.cz/item/CS_URS_2024_01/771571810"/>
    <hyperlink ref="F172" r:id="rId23" display="https://podminky.urs.cz/item/CS_URS_2024_01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1066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1161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ROUND(J102,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ROUND((SUM(BE102:BE344)),  2)</f>
        <v>0</v>
      </c>
      <c r="G35" s="36"/>
      <c r="H35" s="36"/>
      <c r="I35" s="155">
        <v>0.20999999999999999</v>
      </c>
      <c r="J35" s="154">
        <f>ROUND(((SUM(BE102:BE344))*I35),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ROUND((SUM(BF102:BF344)),  2)</f>
        <v>0</v>
      </c>
      <c r="G36" s="36"/>
      <c r="H36" s="36"/>
      <c r="I36" s="155">
        <v>0.12</v>
      </c>
      <c r="J36" s="154">
        <f>ROUND(((SUM(BF102:BF344))*I36),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ROUND((SUM(BG102:BG344)),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ROUND((SUM(BH102:BH344)),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ROUND((SUM(BI102:BI344)),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1066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Lc - Nové úpravy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J102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J103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1162</v>
      </c>
      <c r="E65" s="180"/>
      <c r="F65" s="180"/>
      <c r="G65" s="180"/>
      <c r="H65" s="180"/>
      <c r="I65" s="180"/>
      <c r="J65" s="181">
        <f>J104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137</v>
      </c>
      <c r="E66" s="180"/>
      <c r="F66" s="180"/>
      <c r="G66" s="180"/>
      <c r="H66" s="180"/>
      <c r="I66" s="180"/>
      <c r="J66" s="181">
        <f>J115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8"/>
      <c r="C67" s="123"/>
      <c r="D67" s="179" t="s">
        <v>138</v>
      </c>
      <c r="E67" s="180"/>
      <c r="F67" s="180"/>
      <c r="G67" s="180"/>
      <c r="H67" s="180"/>
      <c r="I67" s="180"/>
      <c r="J67" s="181">
        <f>J144</f>
        <v>0</v>
      </c>
      <c r="K67" s="123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8"/>
      <c r="C68" s="123"/>
      <c r="D68" s="179" t="s">
        <v>140</v>
      </c>
      <c r="E68" s="180"/>
      <c r="F68" s="180"/>
      <c r="G68" s="180"/>
      <c r="H68" s="180"/>
      <c r="I68" s="180"/>
      <c r="J68" s="181">
        <f>J152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2"/>
      <c r="C69" s="173"/>
      <c r="D69" s="174" t="s">
        <v>141</v>
      </c>
      <c r="E69" s="175"/>
      <c r="F69" s="175"/>
      <c r="G69" s="175"/>
      <c r="H69" s="175"/>
      <c r="I69" s="175"/>
      <c r="J69" s="176">
        <f>J155</f>
        <v>0</v>
      </c>
      <c r="K69" s="173"/>
      <c r="L69" s="17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78"/>
      <c r="C70" s="123"/>
      <c r="D70" s="179" t="s">
        <v>143</v>
      </c>
      <c r="E70" s="180"/>
      <c r="F70" s="180"/>
      <c r="G70" s="180"/>
      <c r="H70" s="180"/>
      <c r="I70" s="180"/>
      <c r="J70" s="181">
        <f>J156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145</v>
      </c>
      <c r="E71" s="180"/>
      <c r="F71" s="180"/>
      <c r="G71" s="180"/>
      <c r="H71" s="180"/>
      <c r="I71" s="180"/>
      <c r="J71" s="181">
        <f>J158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1163</v>
      </c>
      <c r="E72" s="180"/>
      <c r="F72" s="180"/>
      <c r="G72" s="180"/>
      <c r="H72" s="180"/>
      <c r="I72" s="180"/>
      <c r="J72" s="181">
        <f>J201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1068</v>
      </c>
      <c r="E73" s="180"/>
      <c r="F73" s="180"/>
      <c r="G73" s="180"/>
      <c r="H73" s="180"/>
      <c r="I73" s="180"/>
      <c r="J73" s="181">
        <f>J207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8"/>
      <c r="C74" s="123"/>
      <c r="D74" s="179" t="s">
        <v>148</v>
      </c>
      <c r="E74" s="180"/>
      <c r="F74" s="180"/>
      <c r="G74" s="180"/>
      <c r="H74" s="180"/>
      <c r="I74" s="180"/>
      <c r="J74" s="181">
        <f>J217</f>
        <v>0</v>
      </c>
      <c r="K74" s="123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8"/>
      <c r="C75" s="123"/>
      <c r="D75" s="179" t="s">
        <v>150</v>
      </c>
      <c r="E75" s="180"/>
      <c r="F75" s="180"/>
      <c r="G75" s="180"/>
      <c r="H75" s="180"/>
      <c r="I75" s="180"/>
      <c r="J75" s="181">
        <f>J223</f>
        <v>0</v>
      </c>
      <c r="K75" s="123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8"/>
      <c r="C76" s="123"/>
      <c r="D76" s="179" t="s">
        <v>152</v>
      </c>
      <c r="E76" s="180"/>
      <c r="F76" s="180"/>
      <c r="G76" s="180"/>
      <c r="H76" s="180"/>
      <c r="I76" s="180"/>
      <c r="J76" s="181">
        <f>J253</f>
        <v>0</v>
      </c>
      <c r="K76" s="123"/>
      <c r="L76" s="18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8"/>
      <c r="C77" s="123"/>
      <c r="D77" s="179" t="s">
        <v>153</v>
      </c>
      <c r="E77" s="180"/>
      <c r="F77" s="180"/>
      <c r="G77" s="180"/>
      <c r="H77" s="180"/>
      <c r="I77" s="180"/>
      <c r="J77" s="181">
        <f>J266</f>
        <v>0</v>
      </c>
      <c r="K77" s="123"/>
      <c r="L77" s="18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8"/>
      <c r="C78" s="123"/>
      <c r="D78" s="179" t="s">
        <v>155</v>
      </c>
      <c r="E78" s="180"/>
      <c r="F78" s="180"/>
      <c r="G78" s="180"/>
      <c r="H78" s="180"/>
      <c r="I78" s="180"/>
      <c r="J78" s="181">
        <f>J283</f>
        <v>0</v>
      </c>
      <c r="K78" s="123"/>
      <c r="L78" s="18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8"/>
      <c r="C79" s="123"/>
      <c r="D79" s="179" t="s">
        <v>156</v>
      </c>
      <c r="E79" s="180"/>
      <c r="F79" s="180"/>
      <c r="G79" s="180"/>
      <c r="H79" s="180"/>
      <c r="I79" s="180"/>
      <c r="J79" s="181">
        <f>J327</f>
        <v>0</v>
      </c>
      <c r="K79" s="123"/>
      <c r="L79" s="18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8"/>
      <c r="C80" s="123"/>
      <c r="D80" s="179" t="s">
        <v>157</v>
      </c>
      <c r="E80" s="180"/>
      <c r="F80" s="180"/>
      <c r="G80" s="180"/>
      <c r="H80" s="180"/>
      <c r="I80" s="180"/>
      <c r="J80" s="181">
        <f>J337</f>
        <v>0</v>
      </c>
      <c r="K80" s="123"/>
      <c r="L80" s="182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2" customFormat="1" ht="21.84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6.96" customHeight="1">
      <c r="A82" s="36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/>
    <row r="84" hidden="1"/>
    <row r="85" hidden="1"/>
    <row r="86" s="2" customFormat="1" ht="6.96" customHeight="1">
      <c r="A86" s="36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4.96" customHeight="1">
      <c r="A87" s="36"/>
      <c r="B87" s="37"/>
      <c r="C87" s="21" t="s">
        <v>158</v>
      </c>
      <c r="D87" s="38"/>
      <c r="E87" s="38"/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16</v>
      </c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167" t="str">
        <f>E7</f>
        <v>OBJEKT - Klatovská 200G, 30100 Plzeň</v>
      </c>
      <c r="F90" s="30"/>
      <c r="G90" s="30"/>
      <c r="H90" s="30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1" customFormat="1" ht="12" customHeight="1">
      <c r="B91" s="19"/>
      <c r="C91" s="30" t="s">
        <v>127</v>
      </c>
      <c r="D91" s="20"/>
      <c r="E91" s="20"/>
      <c r="F91" s="20"/>
      <c r="G91" s="20"/>
      <c r="H91" s="20"/>
      <c r="I91" s="20"/>
      <c r="J91" s="20"/>
      <c r="K91" s="20"/>
      <c r="L91" s="18"/>
    </row>
    <row r="92" s="2" customFormat="1" ht="16.5" customHeight="1">
      <c r="A92" s="36"/>
      <c r="B92" s="37"/>
      <c r="C92" s="38"/>
      <c r="D92" s="38"/>
      <c r="E92" s="167" t="s">
        <v>1066</v>
      </c>
      <c r="F92" s="38"/>
      <c r="G92" s="38"/>
      <c r="H92" s="38"/>
      <c r="I92" s="38"/>
      <c r="J92" s="38"/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2" customHeight="1">
      <c r="A93" s="36"/>
      <c r="B93" s="37"/>
      <c r="C93" s="30" t="s">
        <v>129</v>
      </c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6.5" customHeight="1">
      <c r="A94" s="36"/>
      <c r="B94" s="37"/>
      <c r="C94" s="38"/>
      <c r="D94" s="38"/>
      <c r="E94" s="67" t="str">
        <f>E11</f>
        <v>Lc - Nové úpravy</v>
      </c>
      <c r="F94" s="38"/>
      <c r="G94" s="38"/>
      <c r="H94" s="38"/>
      <c r="I94" s="38"/>
      <c r="J94" s="38"/>
      <c r="K94" s="38"/>
      <c r="L94" s="14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6.96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4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2" customHeight="1">
      <c r="A96" s="36"/>
      <c r="B96" s="37"/>
      <c r="C96" s="30" t="s">
        <v>21</v>
      </c>
      <c r="D96" s="38"/>
      <c r="E96" s="38"/>
      <c r="F96" s="25" t="str">
        <f>F14</f>
        <v>Klatovská 200G, 30100 Plzeň</v>
      </c>
      <c r="G96" s="38"/>
      <c r="H96" s="38"/>
      <c r="I96" s="30" t="s">
        <v>23</v>
      </c>
      <c r="J96" s="70" t="str">
        <f>IF(J14="","",J14)</f>
        <v>20. 3. 2024</v>
      </c>
      <c r="K96" s="38"/>
      <c r="L96" s="14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6.96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4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5.65" customHeight="1">
      <c r="A98" s="36"/>
      <c r="B98" s="37"/>
      <c r="C98" s="30" t="s">
        <v>25</v>
      </c>
      <c r="D98" s="38"/>
      <c r="E98" s="38"/>
      <c r="F98" s="25" t="str">
        <f>E17</f>
        <v>Střední škola informatiky a finančních služeb</v>
      </c>
      <c r="G98" s="38"/>
      <c r="H98" s="38"/>
      <c r="I98" s="30" t="s">
        <v>33</v>
      </c>
      <c r="J98" s="34" t="str">
        <f>E23</f>
        <v>Planteam, Na Výsluní 630, Líně - Sulkov</v>
      </c>
      <c r="K98" s="38"/>
      <c r="L98" s="14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15.15" customHeight="1">
      <c r="A99" s="36"/>
      <c r="B99" s="37"/>
      <c r="C99" s="30" t="s">
        <v>31</v>
      </c>
      <c r="D99" s="38"/>
      <c r="E99" s="38"/>
      <c r="F99" s="25" t="str">
        <f>IF(E20="","",E20)</f>
        <v>Vyplň údaj</v>
      </c>
      <c r="G99" s="38"/>
      <c r="H99" s="38"/>
      <c r="I99" s="30" t="s">
        <v>37</v>
      </c>
      <c r="J99" s="34" t="str">
        <f>E26</f>
        <v>Ing. Irena Potužáková</v>
      </c>
      <c r="K99" s="38"/>
      <c r="L99" s="14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0.32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4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11" customFormat="1" ht="29.28" customHeight="1">
      <c r="A101" s="183"/>
      <c r="B101" s="184"/>
      <c r="C101" s="185" t="s">
        <v>159</v>
      </c>
      <c r="D101" s="186" t="s">
        <v>60</v>
      </c>
      <c r="E101" s="186" t="s">
        <v>56</v>
      </c>
      <c r="F101" s="186" t="s">
        <v>57</v>
      </c>
      <c r="G101" s="186" t="s">
        <v>160</v>
      </c>
      <c r="H101" s="186" t="s">
        <v>161</v>
      </c>
      <c r="I101" s="186" t="s">
        <v>162</v>
      </c>
      <c r="J101" s="186" t="s">
        <v>133</v>
      </c>
      <c r="K101" s="187" t="s">
        <v>163</v>
      </c>
      <c r="L101" s="188"/>
      <c r="M101" s="90" t="s">
        <v>19</v>
      </c>
      <c r="N101" s="91" t="s">
        <v>45</v>
      </c>
      <c r="O101" s="91" t="s">
        <v>164</v>
      </c>
      <c r="P101" s="91" t="s">
        <v>165</v>
      </c>
      <c r="Q101" s="91" t="s">
        <v>166</v>
      </c>
      <c r="R101" s="91" t="s">
        <v>167</v>
      </c>
      <c r="S101" s="91" t="s">
        <v>168</v>
      </c>
      <c r="T101" s="92" t="s">
        <v>169</v>
      </c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</row>
    <row r="102" s="2" customFormat="1" ht="22.8" customHeight="1">
      <c r="A102" s="36"/>
      <c r="B102" s="37"/>
      <c r="C102" s="97" t="s">
        <v>170</v>
      </c>
      <c r="D102" s="38"/>
      <c r="E102" s="38"/>
      <c r="F102" s="38"/>
      <c r="G102" s="38"/>
      <c r="H102" s="38"/>
      <c r="I102" s="38"/>
      <c r="J102" s="189">
        <f>BK102</f>
        <v>0</v>
      </c>
      <c r="K102" s="38"/>
      <c r="L102" s="42"/>
      <c r="M102" s="93"/>
      <c r="N102" s="190"/>
      <c r="O102" s="94"/>
      <c r="P102" s="191">
        <f>P103+P155</f>
        <v>0</v>
      </c>
      <c r="Q102" s="94"/>
      <c r="R102" s="191">
        <f>R103+R155</f>
        <v>20.648383039999999</v>
      </c>
      <c r="S102" s="94"/>
      <c r="T102" s="192">
        <f>T103+T155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74</v>
      </c>
      <c r="AU102" s="15" t="s">
        <v>134</v>
      </c>
      <c r="BK102" s="193">
        <f>BK103+BK155</f>
        <v>0</v>
      </c>
    </row>
    <row r="103" s="12" customFormat="1" ht="25.92" customHeight="1">
      <c r="A103" s="12"/>
      <c r="B103" s="194"/>
      <c r="C103" s="195"/>
      <c r="D103" s="196" t="s">
        <v>74</v>
      </c>
      <c r="E103" s="197" t="s">
        <v>171</v>
      </c>
      <c r="F103" s="197" t="s">
        <v>172</v>
      </c>
      <c r="G103" s="195"/>
      <c r="H103" s="195"/>
      <c r="I103" s="198"/>
      <c r="J103" s="199">
        <f>BK103</f>
        <v>0</v>
      </c>
      <c r="K103" s="195"/>
      <c r="L103" s="200"/>
      <c r="M103" s="201"/>
      <c r="N103" s="202"/>
      <c r="O103" s="202"/>
      <c r="P103" s="203">
        <f>P104+P115+P144+P152</f>
        <v>0</v>
      </c>
      <c r="Q103" s="202"/>
      <c r="R103" s="203">
        <f>R104+R115+R144+R152</f>
        <v>12.084557259999997</v>
      </c>
      <c r="S103" s="202"/>
      <c r="T103" s="204">
        <f>T104+T115+T144+T152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5" t="s">
        <v>82</v>
      </c>
      <c r="AT103" s="206" t="s">
        <v>74</v>
      </c>
      <c r="AU103" s="206" t="s">
        <v>75</v>
      </c>
      <c r="AY103" s="205" t="s">
        <v>173</v>
      </c>
      <c r="BK103" s="207">
        <f>BK104+BK115+BK144+BK152</f>
        <v>0</v>
      </c>
    </row>
    <row r="104" s="12" customFormat="1" ht="22.8" customHeight="1">
      <c r="A104" s="12"/>
      <c r="B104" s="194"/>
      <c r="C104" s="195"/>
      <c r="D104" s="196" t="s">
        <v>74</v>
      </c>
      <c r="E104" s="208" t="s">
        <v>194</v>
      </c>
      <c r="F104" s="208" t="s">
        <v>1164</v>
      </c>
      <c r="G104" s="195"/>
      <c r="H104" s="195"/>
      <c r="I104" s="198"/>
      <c r="J104" s="209">
        <f>BK104</f>
        <v>0</v>
      </c>
      <c r="K104" s="195"/>
      <c r="L104" s="200"/>
      <c r="M104" s="201"/>
      <c r="N104" s="202"/>
      <c r="O104" s="202"/>
      <c r="P104" s="203">
        <f>SUM(P105:P114)</f>
        <v>0</v>
      </c>
      <c r="Q104" s="202"/>
      <c r="R104" s="203">
        <f>SUM(R105:R114)</f>
        <v>3.8595280000000001</v>
      </c>
      <c r="S104" s="202"/>
      <c r="T104" s="204">
        <f>SUM(T105:T114)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5" t="s">
        <v>82</v>
      </c>
      <c r="AT104" s="206" t="s">
        <v>74</v>
      </c>
      <c r="AU104" s="206" t="s">
        <v>82</v>
      </c>
      <c r="AY104" s="205" t="s">
        <v>173</v>
      </c>
      <c r="BK104" s="207">
        <f>SUM(BK105:BK114)</f>
        <v>0</v>
      </c>
    </row>
    <row r="105" s="2" customFormat="1" ht="37.8" customHeight="1">
      <c r="A105" s="36"/>
      <c r="B105" s="37"/>
      <c r="C105" s="210" t="s">
        <v>82</v>
      </c>
      <c r="D105" s="210" t="s">
        <v>79</v>
      </c>
      <c r="E105" s="211" t="s">
        <v>1165</v>
      </c>
      <c r="F105" s="212" t="s">
        <v>1166</v>
      </c>
      <c r="G105" s="213" t="s">
        <v>322</v>
      </c>
      <c r="H105" s="214">
        <v>2</v>
      </c>
      <c r="I105" s="215"/>
      <c r="J105" s="216">
        <f>ROUND(I105*H105,2)</f>
        <v>0</v>
      </c>
      <c r="K105" s="212" t="s">
        <v>179</v>
      </c>
      <c r="L105" s="42"/>
      <c r="M105" s="217" t="s">
        <v>19</v>
      </c>
      <c r="N105" s="218" t="s">
        <v>46</v>
      </c>
      <c r="O105" s="82"/>
      <c r="P105" s="219">
        <f>O105*H105</f>
        <v>0</v>
      </c>
      <c r="Q105" s="219">
        <v>0.029100000000000001</v>
      </c>
      <c r="R105" s="219">
        <f>Q105*H105</f>
        <v>0.058200000000000002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174</v>
      </c>
      <c r="AT105" s="221" t="s">
        <v>79</v>
      </c>
      <c r="AU105" s="221" t="s">
        <v>84</v>
      </c>
      <c r="AY105" s="15" t="s">
        <v>173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5" t="s">
        <v>82</v>
      </c>
      <c r="BK105" s="222">
        <f>ROUND(I105*H105,2)</f>
        <v>0</v>
      </c>
      <c r="BL105" s="15" t="s">
        <v>174</v>
      </c>
      <c r="BM105" s="221" t="s">
        <v>1167</v>
      </c>
    </row>
    <row r="106" s="2" customFormat="1">
      <c r="A106" s="36"/>
      <c r="B106" s="37"/>
      <c r="C106" s="38"/>
      <c r="D106" s="223" t="s">
        <v>181</v>
      </c>
      <c r="E106" s="38"/>
      <c r="F106" s="224" t="s">
        <v>1168</v>
      </c>
      <c r="G106" s="38"/>
      <c r="H106" s="38"/>
      <c r="I106" s="225"/>
      <c r="J106" s="38"/>
      <c r="K106" s="38"/>
      <c r="L106" s="42"/>
      <c r="M106" s="226"/>
      <c r="N106" s="22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181</v>
      </c>
      <c r="AU106" s="15" t="s">
        <v>84</v>
      </c>
    </row>
    <row r="107" s="13" customFormat="1">
      <c r="A107" s="13"/>
      <c r="B107" s="228"/>
      <c r="C107" s="229"/>
      <c r="D107" s="230" t="s">
        <v>183</v>
      </c>
      <c r="E107" s="231" t="s">
        <v>19</v>
      </c>
      <c r="F107" s="232" t="s">
        <v>1169</v>
      </c>
      <c r="G107" s="229"/>
      <c r="H107" s="233">
        <v>2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183</v>
      </c>
      <c r="AU107" s="239" t="s">
        <v>84</v>
      </c>
      <c r="AV107" s="13" t="s">
        <v>84</v>
      </c>
      <c r="AW107" s="13" t="s">
        <v>36</v>
      </c>
      <c r="AX107" s="13" t="s">
        <v>82</v>
      </c>
      <c r="AY107" s="239" t="s">
        <v>173</v>
      </c>
    </row>
    <row r="108" s="2" customFormat="1" ht="37.8" customHeight="1">
      <c r="A108" s="36"/>
      <c r="B108" s="37"/>
      <c r="C108" s="210" t="s">
        <v>84</v>
      </c>
      <c r="D108" s="210" t="s">
        <v>79</v>
      </c>
      <c r="E108" s="211" t="s">
        <v>1170</v>
      </c>
      <c r="F108" s="212" t="s">
        <v>1171</v>
      </c>
      <c r="G108" s="213" t="s">
        <v>322</v>
      </c>
      <c r="H108" s="214">
        <v>1</v>
      </c>
      <c r="I108" s="215"/>
      <c r="J108" s="216">
        <f>ROUND(I108*H108,2)</f>
        <v>0</v>
      </c>
      <c r="K108" s="212" t="s">
        <v>179</v>
      </c>
      <c r="L108" s="42"/>
      <c r="M108" s="217" t="s">
        <v>19</v>
      </c>
      <c r="N108" s="218" t="s">
        <v>46</v>
      </c>
      <c r="O108" s="82"/>
      <c r="P108" s="219">
        <f>O108*H108</f>
        <v>0</v>
      </c>
      <c r="Q108" s="219">
        <v>0.036299999999999999</v>
      </c>
      <c r="R108" s="219">
        <f>Q108*H108</f>
        <v>0.036299999999999999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174</v>
      </c>
      <c r="AT108" s="221" t="s">
        <v>79</v>
      </c>
      <c r="AU108" s="221" t="s">
        <v>84</v>
      </c>
      <c r="AY108" s="15" t="s">
        <v>173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82</v>
      </c>
      <c r="BK108" s="222">
        <f>ROUND(I108*H108,2)</f>
        <v>0</v>
      </c>
      <c r="BL108" s="15" t="s">
        <v>174</v>
      </c>
      <c r="BM108" s="221" t="s">
        <v>1172</v>
      </c>
    </row>
    <row r="109" s="2" customFormat="1">
      <c r="A109" s="36"/>
      <c r="B109" s="37"/>
      <c r="C109" s="38"/>
      <c r="D109" s="223" t="s">
        <v>181</v>
      </c>
      <c r="E109" s="38"/>
      <c r="F109" s="224" t="s">
        <v>1173</v>
      </c>
      <c r="G109" s="38"/>
      <c r="H109" s="38"/>
      <c r="I109" s="225"/>
      <c r="J109" s="38"/>
      <c r="K109" s="38"/>
      <c r="L109" s="42"/>
      <c r="M109" s="226"/>
      <c r="N109" s="22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181</v>
      </c>
      <c r="AU109" s="15" t="s">
        <v>84</v>
      </c>
    </row>
    <row r="110" s="13" customFormat="1">
      <c r="A110" s="13"/>
      <c r="B110" s="228"/>
      <c r="C110" s="229"/>
      <c r="D110" s="230" t="s">
        <v>183</v>
      </c>
      <c r="E110" s="231" t="s">
        <v>19</v>
      </c>
      <c r="F110" s="232" t="s">
        <v>1174</v>
      </c>
      <c r="G110" s="229"/>
      <c r="H110" s="233">
        <v>1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183</v>
      </c>
      <c r="AU110" s="239" t="s">
        <v>84</v>
      </c>
      <c r="AV110" s="13" t="s">
        <v>84</v>
      </c>
      <c r="AW110" s="13" t="s">
        <v>36</v>
      </c>
      <c r="AX110" s="13" t="s">
        <v>82</v>
      </c>
      <c r="AY110" s="239" t="s">
        <v>173</v>
      </c>
    </row>
    <row r="111" s="2" customFormat="1" ht="37.8" customHeight="1">
      <c r="A111" s="36"/>
      <c r="B111" s="37"/>
      <c r="C111" s="210" t="s">
        <v>194</v>
      </c>
      <c r="D111" s="210" t="s">
        <v>79</v>
      </c>
      <c r="E111" s="211" t="s">
        <v>1175</v>
      </c>
      <c r="F111" s="212" t="s">
        <v>1176</v>
      </c>
      <c r="G111" s="213" t="s">
        <v>190</v>
      </c>
      <c r="H111" s="214">
        <v>39.850000000000001</v>
      </c>
      <c r="I111" s="215"/>
      <c r="J111" s="216">
        <f>ROUND(I111*H111,2)</f>
        <v>0</v>
      </c>
      <c r="K111" s="212" t="s">
        <v>179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0.094479999999999995</v>
      </c>
      <c r="R111" s="219">
        <f>Q111*H111</f>
        <v>3.765028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84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1177</v>
      </c>
    </row>
    <row r="112" s="2" customFormat="1">
      <c r="A112" s="36"/>
      <c r="B112" s="37"/>
      <c r="C112" s="38"/>
      <c r="D112" s="223" t="s">
        <v>181</v>
      </c>
      <c r="E112" s="38"/>
      <c r="F112" s="224" t="s">
        <v>1178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181</v>
      </c>
      <c r="AU112" s="15" t="s">
        <v>84</v>
      </c>
    </row>
    <row r="113" s="13" customFormat="1">
      <c r="A113" s="13"/>
      <c r="B113" s="228"/>
      <c r="C113" s="229"/>
      <c r="D113" s="230" t="s">
        <v>183</v>
      </c>
      <c r="E113" s="231" t="s">
        <v>19</v>
      </c>
      <c r="F113" s="232" t="s">
        <v>1179</v>
      </c>
      <c r="G113" s="229"/>
      <c r="H113" s="233">
        <v>21.66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183</v>
      </c>
      <c r="AU113" s="239" t="s">
        <v>84</v>
      </c>
      <c r="AV113" s="13" t="s">
        <v>84</v>
      </c>
      <c r="AW113" s="13" t="s">
        <v>36</v>
      </c>
      <c r="AX113" s="13" t="s">
        <v>75</v>
      </c>
      <c r="AY113" s="239" t="s">
        <v>173</v>
      </c>
    </row>
    <row r="114" s="13" customFormat="1">
      <c r="A114" s="13"/>
      <c r="B114" s="228"/>
      <c r="C114" s="229"/>
      <c r="D114" s="230" t="s">
        <v>183</v>
      </c>
      <c r="E114" s="231" t="s">
        <v>19</v>
      </c>
      <c r="F114" s="232" t="s">
        <v>1180</v>
      </c>
      <c r="G114" s="229"/>
      <c r="H114" s="233">
        <v>18.190000000000001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183</v>
      </c>
      <c r="AU114" s="239" t="s">
        <v>84</v>
      </c>
      <c r="AV114" s="13" t="s">
        <v>84</v>
      </c>
      <c r="AW114" s="13" t="s">
        <v>36</v>
      </c>
      <c r="AX114" s="13" t="s">
        <v>75</v>
      </c>
      <c r="AY114" s="239" t="s">
        <v>173</v>
      </c>
    </row>
    <row r="115" s="12" customFormat="1" ht="22.8" customHeight="1">
      <c r="A115" s="12"/>
      <c r="B115" s="194"/>
      <c r="C115" s="195"/>
      <c r="D115" s="196" t="s">
        <v>74</v>
      </c>
      <c r="E115" s="208" t="s">
        <v>186</v>
      </c>
      <c r="F115" s="208" t="s">
        <v>187</v>
      </c>
      <c r="G115" s="195"/>
      <c r="H115" s="195"/>
      <c r="I115" s="198"/>
      <c r="J115" s="209">
        <f>BK115</f>
        <v>0</v>
      </c>
      <c r="K115" s="195"/>
      <c r="L115" s="200"/>
      <c r="M115" s="201"/>
      <c r="N115" s="202"/>
      <c r="O115" s="202"/>
      <c r="P115" s="203">
        <f>SUM(P116:P143)</f>
        <v>0</v>
      </c>
      <c r="Q115" s="202"/>
      <c r="R115" s="203">
        <f>SUM(R116:R143)</f>
        <v>8.2161195599999974</v>
      </c>
      <c r="S115" s="202"/>
      <c r="T115" s="204">
        <f>SUM(T116:T143)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5" t="s">
        <v>82</v>
      </c>
      <c r="AT115" s="206" t="s">
        <v>74</v>
      </c>
      <c r="AU115" s="206" t="s">
        <v>82</v>
      </c>
      <c r="AY115" s="205" t="s">
        <v>173</v>
      </c>
      <c r="BK115" s="207">
        <f>SUM(BK116:BK143)</f>
        <v>0</v>
      </c>
    </row>
    <row r="116" s="2" customFormat="1" ht="16.5" customHeight="1">
      <c r="A116" s="36"/>
      <c r="B116" s="37"/>
      <c r="C116" s="210" t="s">
        <v>174</v>
      </c>
      <c r="D116" s="210" t="s">
        <v>79</v>
      </c>
      <c r="E116" s="211" t="s">
        <v>1043</v>
      </c>
      <c r="F116" s="212" t="s">
        <v>1181</v>
      </c>
      <c r="G116" s="213" t="s">
        <v>464</v>
      </c>
      <c r="H116" s="214">
        <v>4</v>
      </c>
      <c r="I116" s="215"/>
      <c r="J116" s="216">
        <f>ROUND(I116*H116,2)</f>
        <v>0</v>
      </c>
      <c r="K116" s="212" t="s">
        <v>19</v>
      </c>
      <c r="L116" s="42"/>
      <c r="M116" s="217" t="s">
        <v>19</v>
      </c>
      <c r="N116" s="218" t="s">
        <v>46</v>
      </c>
      <c r="O116" s="82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174</v>
      </c>
      <c r="AT116" s="221" t="s">
        <v>79</v>
      </c>
      <c r="AU116" s="221" t="s">
        <v>84</v>
      </c>
      <c r="AY116" s="15" t="s">
        <v>173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82</v>
      </c>
      <c r="BK116" s="222">
        <f>ROUND(I116*H116,2)</f>
        <v>0</v>
      </c>
      <c r="BL116" s="15" t="s">
        <v>174</v>
      </c>
      <c r="BM116" s="221" t="s">
        <v>1182</v>
      </c>
    </row>
    <row r="117" s="13" customFormat="1">
      <c r="A117" s="13"/>
      <c r="B117" s="228"/>
      <c r="C117" s="229"/>
      <c r="D117" s="230" t="s">
        <v>183</v>
      </c>
      <c r="E117" s="231" t="s">
        <v>19</v>
      </c>
      <c r="F117" s="232" t="s">
        <v>1183</v>
      </c>
      <c r="G117" s="229"/>
      <c r="H117" s="233">
        <v>4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183</v>
      </c>
      <c r="AU117" s="239" t="s">
        <v>84</v>
      </c>
      <c r="AV117" s="13" t="s">
        <v>84</v>
      </c>
      <c r="AW117" s="13" t="s">
        <v>36</v>
      </c>
      <c r="AX117" s="13" t="s">
        <v>82</v>
      </c>
      <c r="AY117" s="239" t="s">
        <v>173</v>
      </c>
    </row>
    <row r="118" s="2" customFormat="1" ht="33" customHeight="1">
      <c r="A118" s="36"/>
      <c r="B118" s="37"/>
      <c r="C118" s="210" t="s">
        <v>208</v>
      </c>
      <c r="D118" s="210" t="s">
        <v>79</v>
      </c>
      <c r="E118" s="211" t="s">
        <v>1184</v>
      </c>
      <c r="F118" s="212" t="s">
        <v>1185</v>
      </c>
      <c r="G118" s="213" t="s">
        <v>190</v>
      </c>
      <c r="H118" s="214">
        <v>79.700000000000003</v>
      </c>
      <c r="I118" s="215"/>
      <c r="J118" s="216">
        <f>ROUND(I118*H118,2)</f>
        <v>0</v>
      </c>
      <c r="K118" s="212" t="s">
        <v>179</v>
      </c>
      <c r="L118" s="42"/>
      <c r="M118" s="217" t="s">
        <v>19</v>
      </c>
      <c r="N118" s="218" t="s">
        <v>46</v>
      </c>
      <c r="O118" s="82"/>
      <c r="P118" s="219">
        <f>O118*H118</f>
        <v>0</v>
      </c>
      <c r="Q118" s="219">
        <v>0.0064999999999999997</v>
      </c>
      <c r="R118" s="219">
        <f>Q118*H118</f>
        <v>0.51805000000000001</v>
      </c>
      <c r="S118" s="219">
        <v>0</v>
      </c>
      <c r="T118" s="22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174</v>
      </c>
      <c r="AT118" s="221" t="s">
        <v>79</v>
      </c>
      <c r="AU118" s="221" t="s">
        <v>84</v>
      </c>
      <c r="AY118" s="15" t="s">
        <v>173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5" t="s">
        <v>82</v>
      </c>
      <c r="BK118" s="222">
        <f>ROUND(I118*H118,2)</f>
        <v>0</v>
      </c>
      <c r="BL118" s="15" t="s">
        <v>174</v>
      </c>
      <c r="BM118" s="221" t="s">
        <v>1186</v>
      </c>
    </row>
    <row r="119" s="2" customFormat="1">
      <c r="A119" s="36"/>
      <c r="B119" s="37"/>
      <c r="C119" s="38"/>
      <c r="D119" s="223" t="s">
        <v>181</v>
      </c>
      <c r="E119" s="38"/>
      <c r="F119" s="224" t="s">
        <v>1187</v>
      </c>
      <c r="G119" s="38"/>
      <c r="H119" s="38"/>
      <c r="I119" s="225"/>
      <c r="J119" s="38"/>
      <c r="K119" s="38"/>
      <c r="L119" s="42"/>
      <c r="M119" s="226"/>
      <c r="N119" s="227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181</v>
      </c>
      <c r="AU119" s="15" t="s">
        <v>84</v>
      </c>
    </row>
    <row r="120" s="13" customFormat="1">
      <c r="A120" s="13"/>
      <c r="B120" s="228"/>
      <c r="C120" s="229"/>
      <c r="D120" s="230" t="s">
        <v>183</v>
      </c>
      <c r="E120" s="231" t="s">
        <v>19</v>
      </c>
      <c r="F120" s="232" t="s">
        <v>1188</v>
      </c>
      <c r="G120" s="229"/>
      <c r="H120" s="233">
        <v>43.32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183</v>
      </c>
      <c r="AU120" s="239" t="s">
        <v>84</v>
      </c>
      <c r="AV120" s="13" t="s">
        <v>84</v>
      </c>
      <c r="AW120" s="13" t="s">
        <v>36</v>
      </c>
      <c r="AX120" s="13" t="s">
        <v>75</v>
      </c>
      <c r="AY120" s="239" t="s">
        <v>173</v>
      </c>
    </row>
    <row r="121" s="13" customFormat="1">
      <c r="A121" s="13"/>
      <c r="B121" s="228"/>
      <c r="C121" s="229"/>
      <c r="D121" s="230" t="s">
        <v>183</v>
      </c>
      <c r="E121" s="231" t="s">
        <v>19</v>
      </c>
      <c r="F121" s="232" t="s">
        <v>1189</v>
      </c>
      <c r="G121" s="229"/>
      <c r="H121" s="233">
        <v>36.380000000000003</v>
      </c>
      <c r="I121" s="234"/>
      <c r="J121" s="229"/>
      <c r="K121" s="229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183</v>
      </c>
      <c r="AU121" s="239" t="s">
        <v>84</v>
      </c>
      <c r="AV121" s="13" t="s">
        <v>84</v>
      </c>
      <c r="AW121" s="13" t="s">
        <v>36</v>
      </c>
      <c r="AX121" s="13" t="s">
        <v>75</v>
      </c>
      <c r="AY121" s="239" t="s">
        <v>173</v>
      </c>
    </row>
    <row r="122" s="2" customFormat="1" ht="21.75" customHeight="1">
      <c r="A122" s="36"/>
      <c r="B122" s="37"/>
      <c r="C122" s="210" t="s">
        <v>186</v>
      </c>
      <c r="D122" s="210" t="s">
        <v>79</v>
      </c>
      <c r="E122" s="211" t="s">
        <v>188</v>
      </c>
      <c r="F122" s="212" t="s">
        <v>189</v>
      </c>
      <c r="G122" s="213" t="s">
        <v>190</v>
      </c>
      <c r="H122" s="214">
        <v>35.738999999999997</v>
      </c>
      <c r="I122" s="215"/>
      <c r="J122" s="216">
        <f>ROUND(I122*H122,2)</f>
        <v>0</v>
      </c>
      <c r="K122" s="212" t="s">
        <v>179</v>
      </c>
      <c r="L122" s="42"/>
      <c r="M122" s="217" t="s">
        <v>19</v>
      </c>
      <c r="N122" s="218" t="s">
        <v>46</v>
      </c>
      <c r="O122" s="82"/>
      <c r="P122" s="219">
        <f>O122*H122</f>
        <v>0</v>
      </c>
      <c r="Q122" s="219">
        <v>0.056000000000000001</v>
      </c>
      <c r="R122" s="219">
        <f>Q122*H122</f>
        <v>2.0013839999999998</v>
      </c>
      <c r="S122" s="219">
        <v>0</v>
      </c>
      <c r="T122" s="22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174</v>
      </c>
      <c r="AT122" s="221" t="s">
        <v>79</v>
      </c>
      <c r="AU122" s="221" t="s">
        <v>84</v>
      </c>
      <c r="AY122" s="15" t="s">
        <v>173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5" t="s">
        <v>82</v>
      </c>
      <c r="BK122" s="222">
        <f>ROUND(I122*H122,2)</f>
        <v>0</v>
      </c>
      <c r="BL122" s="15" t="s">
        <v>174</v>
      </c>
      <c r="BM122" s="221" t="s">
        <v>1190</v>
      </c>
    </row>
    <row r="123" s="2" customFormat="1">
      <c r="A123" s="36"/>
      <c r="B123" s="37"/>
      <c r="C123" s="38"/>
      <c r="D123" s="223" t="s">
        <v>181</v>
      </c>
      <c r="E123" s="38"/>
      <c r="F123" s="224" t="s">
        <v>192</v>
      </c>
      <c r="G123" s="38"/>
      <c r="H123" s="38"/>
      <c r="I123" s="225"/>
      <c r="J123" s="38"/>
      <c r="K123" s="38"/>
      <c r="L123" s="42"/>
      <c r="M123" s="226"/>
      <c r="N123" s="22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181</v>
      </c>
      <c r="AU123" s="15" t="s">
        <v>84</v>
      </c>
    </row>
    <row r="124" s="13" customFormat="1">
      <c r="A124" s="13"/>
      <c r="B124" s="228"/>
      <c r="C124" s="229"/>
      <c r="D124" s="230" t="s">
        <v>183</v>
      </c>
      <c r="E124" s="231" t="s">
        <v>19</v>
      </c>
      <c r="F124" s="232" t="s">
        <v>1191</v>
      </c>
      <c r="G124" s="229"/>
      <c r="H124" s="233">
        <v>35.738999999999997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183</v>
      </c>
      <c r="AU124" s="239" t="s">
        <v>84</v>
      </c>
      <c r="AV124" s="13" t="s">
        <v>84</v>
      </c>
      <c r="AW124" s="13" t="s">
        <v>36</v>
      </c>
      <c r="AX124" s="13" t="s">
        <v>82</v>
      </c>
      <c r="AY124" s="239" t="s">
        <v>173</v>
      </c>
    </row>
    <row r="125" s="2" customFormat="1" ht="44.25" customHeight="1">
      <c r="A125" s="36"/>
      <c r="B125" s="37"/>
      <c r="C125" s="210" t="s">
        <v>219</v>
      </c>
      <c r="D125" s="210" t="s">
        <v>79</v>
      </c>
      <c r="E125" s="211" t="s">
        <v>1192</v>
      </c>
      <c r="F125" s="212" t="s">
        <v>1193</v>
      </c>
      <c r="G125" s="213" t="s">
        <v>190</v>
      </c>
      <c r="H125" s="214">
        <v>238.25999999999999</v>
      </c>
      <c r="I125" s="215"/>
      <c r="J125" s="216">
        <f>ROUND(I125*H125,2)</f>
        <v>0</v>
      </c>
      <c r="K125" s="212" t="s">
        <v>179</v>
      </c>
      <c r="L125" s="42"/>
      <c r="M125" s="217" t="s">
        <v>19</v>
      </c>
      <c r="N125" s="218" t="s">
        <v>46</v>
      </c>
      <c r="O125" s="82"/>
      <c r="P125" s="219">
        <f>O125*H125</f>
        <v>0</v>
      </c>
      <c r="Q125" s="219">
        <v>0.0039100000000000003</v>
      </c>
      <c r="R125" s="219">
        <f>Q125*H125</f>
        <v>0.9315966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174</v>
      </c>
      <c r="AT125" s="221" t="s">
        <v>79</v>
      </c>
      <c r="AU125" s="221" t="s">
        <v>84</v>
      </c>
      <c r="AY125" s="15" t="s">
        <v>173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82</v>
      </c>
      <c r="BK125" s="222">
        <f>ROUND(I125*H125,2)</f>
        <v>0</v>
      </c>
      <c r="BL125" s="15" t="s">
        <v>174</v>
      </c>
      <c r="BM125" s="221" t="s">
        <v>1194</v>
      </c>
    </row>
    <row r="126" s="2" customFormat="1">
      <c r="A126" s="36"/>
      <c r="B126" s="37"/>
      <c r="C126" s="38"/>
      <c r="D126" s="223" t="s">
        <v>181</v>
      </c>
      <c r="E126" s="38"/>
      <c r="F126" s="224" t="s">
        <v>1195</v>
      </c>
      <c r="G126" s="38"/>
      <c r="H126" s="38"/>
      <c r="I126" s="225"/>
      <c r="J126" s="38"/>
      <c r="K126" s="38"/>
      <c r="L126" s="42"/>
      <c r="M126" s="226"/>
      <c r="N126" s="22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181</v>
      </c>
      <c r="AU126" s="15" t="s">
        <v>84</v>
      </c>
    </row>
    <row r="127" s="13" customFormat="1">
      <c r="A127" s="13"/>
      <c r="B127" s="228"/>
      <c r="C127" s="229"/>
      <c r="D127" s="230" t="s">
        <v>183</v>
      </c>
      <c r="E127" s="231" t="s">
        <v>19</v>
      </c>
      <c r="F127" s="232" t="s">
        <v>1196</v>
      </c>
      <c r="G127" s="229"/>
      <c r="H127" s="233">
        <v>122.04000000000001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183</v>
      </c>
      <c r="AU127" s="239" t="s">
        <v>84</v>
      </c>
      <c r="AV127" s="13" t="s">
        <v>84</v>
      </c>
      <c r="AW127" s="13" t="s">
        <v>36</v>
      </c>
      <c r="AX127" s="13" t="s">
        <v>75</v>
      </c>
      <c r="AY127" s="239" t="s">
        <v>173</v>
      </c>
    </row>
    <row r="128" s="13" customFormat="1">
      <c r="A128" s="13"/>
      <c r="B128" s="228"/>
      <c r="C128" s="229"/>
      <c r="D128" s="230" t="s">
        <v>183</v>
      </c>
      <c r="E128" s="231" t="s">
        <v>19</v>
      </c>
      <c r="F128" s="232" t="s">
        <v>1197</v>
      </c>
      <c r="G128" s="229"/>
      <c r="H128" s="233">
        <v>116.22</v>
      </c>
      <c r="I128" s="234"/>
      <c r="J128" s="229"/>
      <c r="K128" s="229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183</v>
      </c>
      <c r="AU128" s="239" t="s">
        <v>84</v>
      </c>
      <c r="AV128" s="13" t="s">
        <v>84</v>
      </c>
      <c r="AW128" s="13" t="s">
        <v>36</v>
      </c>
      <c r="AX128" s="13" t="s">
        <v>75</v>
      </c>
      <c r="AY128" s="239" t="s">
        <v>173</v>
      </c>
    </row>
    <row r="129" s="2" customFormat="1" ht="37.8" customHeight="1">
      <c r="A129" s="36"/>
      <c r="B129" s="37"/>
      <c r="C129" s="210" t="s">
        <v>225</v>
      </c>
      <c r="D129" s="210" t="s">
        <v>79</v>
      </c>
      <c r="E129" s="211" t="s">
        <v>1198</v>
      </c>
      <c r="F129" s="212" t="s">
        <v>1199</v>
      </c>
      <c r="G129" s="213" t="s">
        <v>190</v>
      </c>
      <c r="H129" s="214">
        <v>79.700000000000003</v>
      </c>
      <c r="I129" s="215"/>
      <c r="J129" s="216">
        <f>ROUND(I129*H129,2)</f>
        <v>0</v>
      </c>
      <c r="K129" s="212" t="s">
        <v>179</v>
      </c>
      <c r="L129" s="42"/>
      <c r="M129" s="217" t="s">
        <v>19</v>
      </c>
      <c r="N129" s="218" t="s">
        <v>46</v>
      </c>
      <c r="O129" s="82"/>
      <c r="P129" s="219">
        <f>O129*H129</f>
        <v>0</v>
      </c>
      <c r="Q129" s="219">
        <v>0.015400000000000001</v>
      </c>
      <c r="R129" s="219">
        <f>Q129*H129</f>
        <v>1.2273800000000001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174</v>
      </c>
      <c r="AT129" s="221" t="s">
        <v>79</v>
      </c>
      <c r="AU129" s="221" t="s">
        <v>84</v>
      </c>
      <c r="AY129" s="15" t="s">
        <v>173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82</v>
      </c>
      <c r="BK129" s="222">
        <f>ROUND(I129*H129,2)</f>
        <v>0</v>
      </c>
      <c r="BL129" s="15" t="s">
        <v>174</v>
      </c>
      <c r="BM129" s="221" t="s">
        <v>1200</v>
      </c>
    </row>
    <row r="130" s="2" customFormat="1">
      <c r="A130" s="36"/>
      <c r="B130" s="37"/>
      <c r="C130" s="38"/>
      <c r="D130" s="223" t="s">
        <v>181</v>
      </c>
      <c r="E130" s="38"/>
      <c r="F130" s="224" t="s">
        <v>1201</v>
      </c>
      <c r="G130" s="38"/>
      <c r="H130" s="38"/>
      <c r="I130" s="225"/>
      <c r="J130" s="38"/>
      <c r="K130" s="38"/>
      <c r="L130" s="42"/>
      <c r="M130" s="226"/>
      <c r="N130" s="22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181</v>
      </c>
      <c r="AU130" s="15" t="s">
        <v>84</v>
      </c>
    </row>
    <row r="131" s="2" customFormat="1" ht="24.15" customHeight="1">
      <c r="A131" s="36"/>
      <c r="B131" s="37"/>
      <c r="C131" s="210" t="s">
        <v>201</v>
      </c>
      <c r="D131" s="210" t="s">
        <v>79</v>
      </c>
      <c r="E131" s="211" t="s">
        <v>1202</v>
      </c>
      <c r="F131" s="212" t="s">
        <v>1203</v>
      </c>
      <c r="G131" s="213" t="s">
        <v>190</v>
      </c>
      <c r="H131" s="214">
        <v>11.875</v>
      </c>
      <c r="I131" s="215"/>
      <c r="J131" s="216">
        <f>ROUND(I131*H131,2)</f>
        <v>0</v>
      </c>
      <c r="K131" s="212" t="s">
        <v>179</v>
      </c>
      <c r="L131" s="42"/>
      <c r="M131" s="217" t="s">
        <v>19</v>
      </c>
      <c r="N131" s="218" t="s">
        <v>46</v>
      </c>
      <c r="O131" s="82"/>
      <c r="P131" s="219">
        <f>O131*H131</f>
        <v>0</v>
      </c>
      <c r="Q131" s="219">
        <v>0.038199999999999998</v>
      </c>
      <c r="R131" s="219">
        <f>Q131*H131</f>
        <v>0.453625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174</v>
      </c>
      <c r="AT131" s="221" t="s">
        <v>79</v>
      </c>
      <c r="AU131" s="221" t="s">
        <v>84</v>
      </c>
      <c r="AY131" s="15" t="s">
        <v>173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82</v>
      </c>
      <c r="BK131" s="222">
        <f>ROUND(I131*H131,2)</f>
        <v>0</v>
      </c>
      <c r="BL131" s="15" t="s">
        <v>174</v>
      </c>
      <c r="BM131" s="221" t="s">
        <v>1204</v>
      </c>
    </row>
    <row r="132" s="2" customFormat="1">
      <c r="A132" s="36"/>
      <c r="B132" s="37"/>
      <c r="C132" s="38"/>
      <c r="D132" s="223" t="s">
        <v>181</v>
      </c>
      <c r="E132" s="38"/>
      <c r="F132" s="224" t="s">
        <v>1205</v>
      </c>
      <c r="G132" s="38"/>
      <c r="H132" s="38"/>
      <c r="I132" s="225"/>
      <c r="J132" s="38"/>
      <c r="K132" s="38"/>
      <c r="L132" s="42"/>
      <c r="M132" s="226"/>
      <c r="N132" s="22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181</v>
      </c>
      <c r="AU132" s="15" t="s">
        <v>84</v>
      </c>
    </row>
    <row r="133" s="13" customFormat="1">
      <c r="A133" s="13"/>
      <c r="B133" s="228"/>
      <c r="C133" s="229"/>
      <c r="D133" s="230" t="s">
        <v>183</v>
      </c>
      <c r="E133" s="231" t="s">
        <v>19</v>
      </c>
      <c r="F133" s="232" t="s">
        <v>1206</v>
      </c>
      <c r="G133" s="229"/>
      <c r="H133" s="233">
        <v>11.875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183</v>
      </c>
      <c r="AU133" s="239" t="s">
        <v>84</v>
      </c>
      <c r="AV133" s="13" t="s">
        <v>84</v>
      </c>
      <c r="AW133" s="13" t="s">
        <v>36</v>
      </c>
      <c r="AX133" s="13" t="s">
        <v>82</v>
      </c>
      <c r="AY133" s="239" t="s">
        <v>173</v>
      </c>
    </row>
    <row r="134" s="2" customFormat="1" ht="37.8" customHeight="1">
      <c r="A134" s="36"/>
      <c r="B134" s="37"/>
      <c r="C134" s="210" t="s">
        <v>237</v>
      </c>
      <c r="D134" s="210" t="s">
        <v>79</v>
      </c>
      <c r="E134" s="211" t="s">
        <v>1207</v>
      </c>
      <c r="F134" s="212" t="s">
        <v>1208</v>
      </c>
      <c r="G134" s="213" t="s">
        <v>178</v>
      </c>
      <c r="H134" s="214">
        <v>1.298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2.3010199999999998</v>
      </c>
      <c r="R134" s="219">
        <f>Q134*H134</f>
        <v>2.98672396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174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174</v>
      </c>
      <c r="BM134" s="221" t="s">
        <v>1209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1210</v>
      </c>
      <c r="G135" s="38"/>
      <c r="H135" s="38"/>
      <c r="I135" s="225"/>
      <c r="J135" s="38"/>
      <c r="K135" s="38"/>
      <c r="L135" s="42"/>
      <c r="M135" s="226"/>
      <c r="N135" s="22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13" customFormat="1">
      <c r="A136" s="13"/>
      <c r="B136" s="228"/>
      <c r="C136" s="229"/>
      <c r="D136" s="230" t="s">
        <v>183</v>
      </c>
      <c r="E136" s="231" t="s">
        <v>19</v>
      </c>
      <c r="F136" s="232" t="s">
        <v>1211</v>
      </c>
      <c r="G136" s="229"/>
      <c r="H136" s="233">
        <v>0.78600000000000003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183</v>
      </c>
      <c r="AU136" s="239" t="s">
        <v>84</v>
      </c>
      <c r="AV136" s="13" t="s">
        <v>84</v>
      </c>
      <c r="AW136" s="13" t="s">
        <v>36</v>
      </c>
      <c r="AX136" s="13" t="s">
        <v>75</v>
      </c>
      <c r="AY136" s="239" t="s">
        <v>173</v>
      </c>
    </row>
    <row r="137" s="13" customFormat="1">
      <c r="A137" s="13"/>
      <c r="B137" s="228"/>
      <c r="C137" s="229"/>
      <c r="D137" s="230" t="s">
        <v>183</v>
      </c>
      <c r="E137" s="231" t="s">
        <v>19</v>
      </c>
      <c r="F137" s="232" t="s">
        <v>1212</v>
      </c>
      <c r="G137" s="229"/>
      <c r="H137" s="233">
        <v>0.51200000000000001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183</v>
      </c>
      <c r="AU137" s="239" t="s">
        <v>84</v>
      </c>
      <c r="AV137" s="13" t="s">
        <v>84</v>
      </c>
      <c r="AW137" s="13" t="s">
        <v>36</v>
      </c>
      <c r="AX137" s="13" t="s">
        <v>75</v>
      </c>
      <c r="AY137" s="239" t="s">
        <v>173</v>
      </c>
    </row>
    <row r="138" s="2" customFormat="1" ht="37.8" customHeight="1">
      <c r="A138" s="36"/>
      <c r="B138" s="37"/>
      <c r="C138" s="210" t="s">
        <v>245</v>
      </c>
      <c r="D138" s="210" t="s">
        <v>79</v>
      </c>
      <c r="E138" s="211" t="s">
        <v>1213</v>
      </c>
      <c r="F138" s="212" t="s">
        <v>1214</v>
      </c>
      <c r="G138" s="213" t="s">
        <v>322</v>
      </c>
      <c r="H138" s="214">
        <v>3</v>
      </c>
      <c r="I138" s="215"/>
      <c r="J138" s="216">
        <f>ROUND(I138*H138,2)</f>
        <v>0</v>
      </c>
      <c r="K138" s="212" t="s">
        <v>179</v>
      </c>
      <c r="L138" s="42"/>
      <c r="M138" s="217" t="s">
        <v>19</v>
      </c>
      <c r="N138" s="218" t="s">
        <v>46</v>
      </c>
      <c r="O138" s="82"/>
      <c r="P138" s="219">
        <f>O138*H138</f>
        <v>0</v>
      </c>
      <c r="Q138" s="219">
        <v>0.017770000000000001</v>
      </c>
      <c r="R138" s="219">
        <f>Q138*H138</f>
        <v>0.053310000000000003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174</v>
      </c>
      <c r="AT138" s="221" t="s">
        <v>79</v>
      </c>
      <c r="AU138" s="221" t="s">
        <v>84</v>
      </c>
      <c r="AY138" s="15" t="s">
        <v>173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82</v>
      </c>
      <c r="BK138" s="222">
        <f>ROUND(I138*H138,2)</f>
        <v>0</v>
      </c>
      <c r="BL138" s="15" t="s">
        <v>174</v>
      </c>
      <c r="BM138" s="221" t="s">
        <v>1215</v>
      </c>
    </row>
    <row r="139" s="2" customFormat="1">
      <c r="A139" s="36"/>
      <c r="B139" s="37"/>
      <c r="C139" s="38"/>
      <c r="D139" s="223" t="s">
        <v>181</v>
      </c>
      <c r="E139" s="38"/>
      <c r="F139" s="224" t="s">
        <v>1216</v>
      </c>
      <c r="G139" s="38"/>
      <c r="H139" s="38"/>
      <c r="I139" s="225"/>
      <c r="J139" s="38"/>
      <c r="K139" s="38"/>
      <c r="L139" s="42"/>
      <c r="M139" s="226"/>
      <c r="N139" s="227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181</v>
      </c>
      <c r="AU139" s="15" t="s">
        <v>84</v>
      </c>
    </row>
    <row r="140" s="2" customFormat="1" ht="24.15" customHeight="1">
      <c r="A140" s="36"/>
      <c r="B140" s="37"/>
      <c r="C140" s="240" t="s">
        <v>8</v>
      </c>
      <c r="D140" s="240" t="s">
        <v>102</v>
      </c>
      <c r="E140" s="241" t="s">
        <v>1217</v>
      </c>
      <c r="F140" s="242" t="s">
        <v>1218</v>
      </c>
      <c r="G140" s="243" t="s">
        <v>322</v>
      </c>
      <c r="H140" s="244">
        <v>2</v>
      </c>
      <c r="I140" s="245"/>
      <c r="J140" s="246">
        <f>ROUND(I140*H140,2)</f>
        <v>0</v>
      </c>
      <c r="K140" s="242" t="s">
        <v>179</v>
      </c>
      <c r="L140" s="247"/>
      <c r="M140" s="248" t="s">
        <v>19</v>
      </c>
      <c r="N140" s="249" t="s">
        <v>46</v>
      </c>
      <c r="O140" s="82"/>
      <c r="P140" s="219">
        <f>O140*H140</f>
        <v>0</v>
      </c>
      <c r="Q140" s="219">
        <v>0.014579999999999999</v>
      </c>
      <c r="R140" s="219">
        <f>Q140*H140</f>
        <v>0.029159999999999998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225</v>
      </c>
      <c r="AT140" s="221" t="s">
        <v>102</v>
      </c>
      <c r="AU140" s="221" t="s">
        <v>84</v>
      </c>
      <c r="AY140" s="15" t="s">
        <v>173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82</v>
      </c>
      <c r="BK140" s="222">
        <f>ROUND(I140*H140,2)</f>
        <v>0</v>
      </c>
      <c r="BL140" s="15" t="s">
        <v>174</v>
      </c>
      <c r="BM140" s="221" t="s">
        <v>1219</v>
      </c>
    </row>
    <row r="141" s="13" customFormat="1">
      <c r="A141" s="13"/>
      <c r="B141" s="228"/>
      <c r="C141" s="229"/>
      <c r="D141" s="230" t="s">
        <v>183</v>
      </c>
      <c r="E141" s="231" t="s">
        <v>19</v>
      </c>
      <c r="F141" s="232" t="s">
        <v>655</v>
      </c>
      <c r="G141" s="229"/>
      <c r="H141" s="233">
        <v>2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183</v>
      </c>
      <c r="AU141" s="239" t="s">
        <v>84</v>
      </c>
      <c r="AV141" s="13" t="s">
        <v>84</v>
      </c>
      <c r="AW141" s="13" t="s">
        <v>36</v>
      </c>
      <c r="AX141" s="13" t="s">
        <v>82</v>
      </c>
      <c r="AY141" s="239" t="s">
        <v>173</v>
      </c>
    </row>
    <row r="142" s="2" customFormat="1" ht="24.15" customHeight="1">
      <c r="A142" s="36"/>
      <c r="B142" s="37"/>
      <c r="C142" s="240" t="s">
        <v>255</v>
      </c>
      <c r="D142" s="240" t="s">
        <v>102</v>
      </c>
      <c r="E142" s="241" t="s">
        <v>1220</v>
      </c>
      <c r="F142" s="242" t="s">
        <v>1221</v>
      </c>
      <c r="G142" s="243" t="s">
        <v>322</v>
      </c>
      <c r="H142" s="244">
        <v>1</v>
      </c>
      <c r="I142" s="245"/>
      <c r="J142" s="246">
        <f>ROUND(I142*H142,2)</f>
        <v>0</v>
      </c>
      <c r="K142" s="242" t="s">
        <v>179</v>
      </c>
      <c r="L142" s="247"/>
      <c r="M142" s="248" t="s">
        <v>19</v>
      </c>
      <c r="N142" s="249" t="s">
        <v>46</v>
      </c>
      <c r="O142" s="82"/>
      <c r="P142" s="219">
        <f>O142*H142</f>
        <v>0</v>
      </c>
      <c r="Q142" s="219">
        <v>0.014890000000000001</v>
      </c>
      <c r="R142" s="219">
        <f>Q142*H142</f>
        <v>0.014890000000000001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225</v>
      </c>
      <c r="AT142" s="221" t="s">
        <v>102</v>
      </c>
      <c r="AU142" s="221" t="s">
        <v>84</v>
      </c>
      <c r="AY142" s="15" t="s">
        <v>173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82</v>
      </c>
      <c r="BK142" s="222">
        <f>ROUND(I142*H142,2)</f>
        <v>0</v>
      </c>
      <c r="BL142" s="15" t="s">
        <v>174</v>
      </c>
      <c r="BM142" s="221" t="s">
        <v>1222</v>
      </c>
    </row>
    <row r="143" s="2" customFormat="1" ht="16.5" customHeight="1">
      <c r="A143" s="36"/>
      <c r="B143" s="37"/>
      <c r="C143" s="210" t="s">
        <v>261</v>
      </c>
      <c r="D143" s="210" t="s">
        <v>79</v>
      </c>
      <c r="E143" s="211" t="s">
        <v>1223</v>
      </c>
      <c r="F143" s="212" t="s">
        <v>1224</v>
      </c>
      <c r="G143" s="213" t="s">
        <v>464</v>
      </c>
      <c r="H143" s="214">
        <v>1</v>
      </c>
      <c r="I143" s="215"/>
      <c r="J143" s="216">
        <f>ROUND(I143*H143,2)</f>
        <v>0</v>
      </c>
      <c r="K143" s="212" t="s">
        <v>19</v>
      </c>
      <c r="L143" s="42"/>
      <c r="M143" s="217" t="s">
        <v>19</v>
      </c>
      <c r="N143" s="218" t="s">
        <v>46</v>
      </c>
      <c r="O143" s="8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174</v>
      </c>
      <c r="AT143" s="221" t="s">
        <v>79</v>
      </c>
      <c r="AU143" s="221" t="s">
        <v>84</v>
      </c>
      <c r="AY143" s="15" t="s">
        <v>173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5" t="s">
        <v>82</v>
      </c>
      <c r="BK143" s="222">
        <f>ROUND(I143*H143,2)</f>
        <v>0</v>
      </c>
      <c r="BL143" s="15" t="s">
        <v>174</v>
      </c>
      <c r="BM143" s="221" t="s">
        <v>1225</v>
      </c>
    </row>
    <row r="144" s="12" customFormat="1" ht="22.8" customHeight="1">
      <c r="A144" s="12"/>
      <c r="B144" s="194"/>
      <c r="C144" s="195"/>
      <c r="D144" s="196" t="s">
        <v>74</v>
      </c>
      <c r="E144" s="208" t="s">
        <v>201</v>
      </c>
      <c r="F144" s="208" t="s">
        <v>202</v>
      </c>
      <c r="G144" s="195"/>
      <c r="H144" s="195"/>
      <c r="I144" s="198"/>
      <c r="J144" s="209">
        <f>BK144</f>
        <v>0</v>
      </c>
      <c r="K144" s="195"/>
      <c r="L144" s="200"/>
      <c r="M144" s="201"/>
      <c r="N144" s="202"/>
      <c r="O144" s="202"/>
      <c r="P144" s="203">
        <f>SUM(P145:P151)</f>
        <v>0</v>
      </c>
      <c r="Q144" s="202"/>
      <c r="R144" s="203">
        <f>SUM(R145:R151)</f>
        <v>0.0089096999999999996</v>
      </c>
      <c r="S144" s="202"/>
      <c r="T144" s="204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5" t="s">
        <v>82</v>
      </c>
      <c r="AT144" s="206" t="s">
        <v>74</v>
      </c>
      <c r="AU144" s="206" t="s">
        <v>82</v>
      </c>
      <c r="AY144" s="205" t="s">
        <v>173</v>
      </c>
      <c r="BK144" s="207">
        <f>SUM(BK145:BK151)</f>
        <v>0</v>
      </c>
    </row>
    <row r="145" s="2" customFormat="1" ht="37.8" customHeight="1">
      <c r="A145" s="36"/>
      <c r="B145" s="37"/>
      <c r="C145" s="210" t="s">
        <v>266</v>
      </c>
      <c r="D145" s="210" t="s">
        <v>79</v>
      </c>
      <c r="E145" s="211" t="s">
        <v>1226</v>
      </c>
      <c r="F145" s="212" t="s">
        <v>1227</v>
      </c>
      <c r="G145" s="213" t="s">
        <v>190</v>
      </c>
      <c r="H145" s="214">
        <v>52.409999999999997</v>
      </c>
      <c r="I145" s="215"/>
      <c r="J145" s="216">
        <f>ROUND(I145*H145,2)</f>
        <v>0</v>
      </c>
      <c r="K145" s="212" t="s">
        <v>179</v>
      </c>
      <c r="L145" s="42"/>
      <c r="M145" s="217" t="s">
        <v>19</v>
      </c>
      <c r="N145" s="218" t="s">
        <v>46</v>
      </c>
      <c r="O145" s="82"/>
      <c r="P145" s="219">
        <f>O145*H145</f>
        <v>0</v>
      </c>
      <c r="Q145" s="219">
        <v>0.00012999999999999999</v>
      </c>
      <c r="R145" s="219">
        <f>Q145*H145</f>
        <v>0.0068132999999999987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174</v>
      </c>
      <c r="AT145" s="221" t="s">
        <v>79</v>
      </c>
      <c r="AU145" s="221" t="s">
        <v>84</v>
      </c>
      <c r="AY145" s="15" t="s">
        <v>173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82</v>
      </c>
      <c r="BK145" s="222">
        <f>ROUND(I145*H145,2)</f>
        <v>0</v>
      </c>
      <c r="BL145" s="15" t="s">
        <v>174</v>
      </c>
      <c r="BM145" s="221" t="s">
        <v>1228</v>
      </c>
    </row>
    <row r="146" s="2" customFormat="1">
      <c r="A146" s="36"/>
      <c r="B146" s="37"/>
      <c r="C146" s="38"/>
      <c r="D146" s="223" t="s">
        <v>181</v>
      </c>
      <c r="E146" s="38"/>
      <c r="F146" s="224" t="s">
        <v>1229</v>
      </c>
      <c r="G146" s="38"/>
      <c r="H146" s="38"/>
      <c r="I146" s="225"/>
      <c r="J146" s="38"/>
      <c r="K146" s="38"/>
      <c r="L146" s="42"/>
      <c r="M146" s="226"/>
      <c r="N146" s="22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84</v>
      </c>
    </row>
    <row r="147" s="13" customFormat="1">
      <c r="A147" s="13"/>
      <c r="B147" s="228"/>
      <c r="C147" s="229"/>
      <c r="D147" s="230" t="s">
        <v>183</v>
      </c>
      <c r="E147" s="231" t="s">
        <v>19</v>
      </c>
      <c r="F147" s="232" t="s">
        <v>1230</v>
      </c>
      <c r="G147" s="229"/>
      <c r="H147" s="233">
        <v>30.260000000000002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183</v>
      </c>
      <c r="AU147" s="239" t="s">
        <v>84</v>
      </c>
      <c r="AV147" s="13" t="s">
        <v>84</v>
      </c>
      <c r="AW147" s="13" t="s">
        <v>36</v>
      </c>
      <c r="AX147" s="13" t="s">
        <v>75</v>
      </c>
      <c r="AY147" s="239" t="s">
        <v>173</v>
      </c>
    </row>
    <row r="148" s="13" customFormat="1">
      <c r="A148" s="13"/>
      <c r="B148" s="228"/>
      <c r="C148" s="229"/>
      <c r="D148" s="230" t="s">
        <v>183</v>
      </c>
      <c r="E148" s="231" t="s">
        <v>19</v>
      </c>
      <c r="F148" s="232" t="s">
        <v>1231</v>
      </c>
      <c r="G148" s="229"/>
      <c r="H148" s="233">
        <v>22.149999999999999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183</v>
      </c>
      <c r="AU148" s="239" t="s">
        <v>84</v>
      </c>
      <c r="AV148" s="13" t="s">
        <v>84</v>
      </c>
      <c r="AW148" s="13" t="s">
        <v>36</v>
      </c>
      <c r="AX148" s="13" t="s">
        <v>75</v>
      </c>
      <c r="AY148" s="239" t="s">
        <v>173</v>
      </c>
    </row>
    <row r="149" s="2" customFormat="1" ht="37.8" customHeight="1">
      <c r="A149" s="36"/>
      <c r="B149" s="37"/>
      <c r="C149" s="210" t="s">
        <v>272</v>
      </c>
      <c r="D149" s="210" t="s">
        <v>79</v>
      </c>
      <c r="E149" s="211" t="s">
        <v>209</v>
      </c>
      <c r="F149" s="212" t="s">
        <v>210</v>
      </c>
      <c r="G149" s="213" t="s">
        <v>190</v>
      </c>
      <c r="H149" s="214">
        <v>52.409999999999997</v>
      </c>
      <c r="I149" s="215"/>
      <c r="J149" s="216">
        <f>ROUND(I149*H149,2)</f>
        <v>0</v>
      </c>
      <c r="K149" s="212" t="s">
        <v>179</v>
      </c>
      <c r="L149" s="42"/>
      <c r="M149" s="217" t="s">
        <v>19</v>
      </c>
      <c r="N149" s="218" t="s">
        <v>46</v>
      </c>
      <c r="O149" s="82"/>
      <c r="P149" s="219">
        <f>O149*H149</f>
        <v>0</v>
      </c>
      <c r="Q149" s="219">
        <v>4.0000000000000003E-05</v>
      </c>
      <c r="R149" s="219">
        <f>Q149*H149</f>
        <v>0.0020964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174</v>
      </c>
      <c r="AT149" s="221" t="s">
        <v>79</v>
      </c>
      <c r="AU149" s="221" t="s">
        <v>84</v>
      </c>
      <c r="AY149" s="15" t="s">
        <v>173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82</v>
      </c>
      <c r="BK149" s="222">
        <f>ROUND(I149*H149,2)</f>
        <v>0</v>
      </c>
      <c r="BL149" s="15" t="s">
        <v>174</v>
      </c>
      <c r="BM149" s="221" t="s">
        <v>1232</v>
      </c>
    </row>
    <row r="150" s="2" customFormat="1">
      <c r="A150" s="36"/>
      <c r="B150" s="37"/>
      <c r="C150" s="38"/>
      <c r="D150" s="223" t="s">
        <v>181</v>
      </c>
      <c r="E150" s="38"/>
      <c r="F150" s="224" t="s">
        <v>212</v>
      </c>
      <c r="G150" s="38"/>
      <c r="H150" s="38"/>
      <c r="I150" s="225"/>
      <c r="J150" s="38"/>
      <c r="K150" s="38"/>
      <c r="L150" s="42"/>
      <c r="M150" s="226"/>
      <c r="N150" s="22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181</v>
      </c>
      <c r="AU150" s="15" t="s">
        <v>84</v>
      </c>
    </row>
    <row r="151" s="13" customFormat="1">
      <c r="A151" s="13"/>
      <c r="B151" s="228"/>
      <c r="C151" s="229"/>
      <c r="D151" s="230" t="s">
        <v>183</v>
      </c>
      <c r="E151" s="231" t="s">
        <v>19</v>
      </c>
      <c r="F151" s="232" t="s">
        <v>1233</v>
      </c>
      <c r="G151" s="229"/>
      <c r="H151" s="233">
        <v>52.409999999999997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183</v>
      </c>
      <c r="AU151" s="239" t="s">
        <v>84</v>
      </c>
      <c r="AV151" s="13" t="s">
        <v>84</v>
      </c>
      <c r="AW151" s="13" t="s">
        <v>36</v>
      </c>
      <c r="AX151" s="13" t="s">
        <v>82</v>
      </c>
      <c r="AY151" s="239" t="s">
        <v>173</v>
      </c>
    </row>
    <row r="152" s="12" customFormat="1" ht="22.8" customHeight="1">
      <c r="A152" s="12"/>
      <c r="B152" s="194"/>
      <c r="C152" s="195"/>
      <c r="D152" s="196" t="s">
        <v>74</v>
      </c>
      <c r="E152" s="208" t="s">
        <v>295</v>
      </c>
      <c r="F152" s="208" t="s">
        <v>296</v>
      </c>
      <c r="G152" s="195"/>
      <c r="H152" s="195"/>
      <c r="I152" s="198"/>
      <c r="J152" s="209">
        <f>BK152</f>
        <v>0</v>
      </c>
      <c r="K152" s="195"/>
      <c r="L152" s="200"/>
      <c r="M152" s="201"/>
      <c r="N152" s="202"/>
      <c r="O152" s="202"/>
      <c r="P152" s="203">
        <f>SUM(P153:P154)</f>
        <v>0</v>
      </c>
      <c r="Q152" s="202"/>
      <c r="R152" s="203">
        <f>SUM(R153:R154)</f>
        <v>0</v>
      </c>
      <c r="S152" s="202"/>
      <c r="T152" s="204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5" t="s">
        <v>82</v>
      </c>
      <c r="AT152" s="206" t="s">
        <v>74</v>
      </c>
      <c r="AU152" s="206" t="s">
        <v>82</v>
      </c>
      <c r="AY152" s="205" t="s">
        <v>173</v>
      </c>
      <c r="BK152" s="207">
        <f>SUM(BK153:BK154)</f>
        <v>0</v>
      </c>
    </row>
    <row r="153" s="2" customFormat="1" ht="66.75" customHeight="1">
      <c r="A153" s="36"/>
      <c r="B153" s="37"/>
      <c r="C153" s="210" t="s">
        <v>278</v>
      </c>
      <c r="D153" s="210" t="s">
        <v>79</v>
      </c>
      <c r="E153" s="211" t="s">
        <v>1234</v>
      </c>
      <c r="F153" s="212" t="s">
        <v>1235</v>
      </c>
      <c r="G153" s="213" t="s">
        <v>248</v>
      </c>
      <c r="H153" s="214">
        <v>12.085000000000001</v>
      </c>
      <c r="I153" s="215"/>
      <c r="J153" s="216">
        <f>ROUND(I153*H153,2)</f>
        <v>0</v>
      </c>
      <c r="K153" s="212" t="s">
        <v>179</v>
      </c>
      <c r="L153" s="42"/>
      <c r="M153" s="217" t="s">
        <v>19</v>
      </c>
      <c r="N153" s="218" t="s">
        <v>46</v>
      </c>
      <c r="O153" s="82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1" t="s">
        <v>174</v>
      </c>
      <c r="AT153" s="221" t="s">
        <v>79</v>
      </c>
      <c r="AU153" s="221" t="s">
        <v>84</v>
      </c>
      <c r="AY153" s="15" t="s">
        <v>173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5" t="s">
        <v>82</v>
      </c>
      <c r="BK153" s="222">
        <f>ROUND(I153*H153,2)</f>
        <v>0</v>
      </c>
      <c r="BL153" s="15" t="s">
        <v>174</v>
      </c>
      <c r="BM153" s="221" t="s">
        <v>1236</v>
      </c>
    </row>
    <row r="154" s="2" customFormat="1">
      <c r="A154" s="36"/>
      <c r="B154" s="37"/>
      <c r="C154" s="38"/>
      <c r="D154" s="223" t="s">
        <v>181</v>
      </c>
      <c r="E154" s="38"/>
      <c r="F154" s="224" t="s">
        <v>1237</v>
      </c>
      <c r="G154" s="38"/>
      <c r="H154" s="38"/>
      <c r="I154" s="225"/>
      <c r="J154" s="38"/>
      <c r="K154" s="38"/>
      <c r="L154" s="42"/>
      <c r="M154" s="226"/>
      <c r="N154" s="227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181</v>
      </c>
      <c r="AU154" s="15" t="s">
        <v>84</v>
      </c>
    </row>
    <row r="155" s="12" customFormat="1" ht="25.92" customHeight="1">
      <c r="A155" s="12"/>
      <c r="B155" s="194"/>
      <c r="C155" s="195"/>
      <c r="D155" s="196" t="s">
        <v>74</v>
      </c>
      <c r="E155" s="197" t="s">
        <v>302</v>
      </c>
      <c r="F155" s="197" t="s">
        <v>303</v>
      </c>
      <c r="G155" s="195"/>
      <c r="H155" s="195"/>
      <c r="I155" s="198"/>
      <c r="J155" s="199">
        <f>BK155</f>
        <v>0</v>
      </c>
      <c r="K155" s="195"/>
      <c r="L155" s="200"/>
      <c r="M155" s="201"/>
      <c r="N155" s="202"/>
      <c r="O155" s="202"/>
      <c r="P155" s="203">
        <f>P156+P158+P201+P207+P217+P223+P253+P266+P283+P327+P337</f>
        <v>0</v>
      </c>
      <c r="Q155" s="202"/>
      <c r="R155" s="203">
        <f>R156+R158+R201+R207+R217+R223+R253+R266+R283+R327+R337</f>
        <v>8.5638257800000002</v>
      </c>
      <c r="S155" s="202"/>
      <c r="T155" s="204">
        <f>T156+T158+T201+T207+T217+T223+T253+T266+T283+T327+T337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5" t="s">
        <v>84</v>
      </c>
      <c r="AT155" s="206" t="s">
        <v>74</v>
      </c>
      <c r="AU155" s="206" t="s">
        <v>75</v>
      </c>
      <c r="AY155" s="205" t="s">
        <v>173</v>
      </c>
      <c r="BK155" s="207">
        <f>BK156+BK158+BK201+BK207+BK217+BK223+BK253+BK266+BK283+BK327+BK337</f>
        <v>0</v>
      </c>
    </row>
    <row r="156" s="12" customFormat="1" ht="22.8" customHeight="1">
      <c r="A156" s="12"/>
      <c r="B156" s="194"/>
      <c r="C156" s="195"/>
      <c r="D156" s="196" t="s">
        <v>74</v>
      </c>
      <c r="E156" s="208" t="s">
        <v>311</v>
      </c>
      <c r="F156" s="208" t="s">
        <v>312</v>
      </c>
      <c r="G156" s="195"/>
      <c r="H156" s="195"/>
      <c r="I156" s="198"/>
      <c r="J156" s="209">
        <f>BK156</f>
        <v>0</v>
      </c>
      <c r="K156" s="195"/>
      <c r="L156" s="200"/>
      <c r="M156" s="201"/>
      <c r="N156" s="202"/>
      <c r="O156" s="202"/>
      <c r="P156" s="203">
        <f>P157</f>
        <v>0</v>
      </c>
      <c r="Q156" s="202"/>
      <c r="R156" s="203">
        <f>R157</f>
        <v>0</v>
      </c>
      <c r="S156" s="202"/>
      <c r="T156" s="204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5" t="s">
        <v>84</v>
      </c>
      <c r="AT156" s="206" t="s">
        <v>74</v>
      </c>
      <c r="AU156" s="206" t="s">
        <v>82</v>
      </c>
      <c r="AY156" s="205" t="s">
        <v>173</v>
      </c>
      <c r="BK156" s="207">
        <f>BK157</f>
        <v>0</v>
      </c>
    </row>
    <row r="157" s="2" customFormat="1" ht="16.5" customHeight="1">
      <c r="A157" s="36"/>
      <c r="B157" s="37"/>
      <c r="C157" s="210" t="s">
        <v>283</v>
      </c>
      <c r="D157" s="210" t="s">
        <v>79</v>
      </c>
      <c r="E157" s="211" t="s">
        <v>1238</v>
      </c>
      <c r="F157" s="212" t="s">
        <v>1239</v>
      </c>
      <c r="G157" s="213" t="s">
        <v>1240</v>
      </c>
      <c r="H157" s="214">
        <v>1</v>
      </c>
      <c r="I157" s="215"/>
      <c r="J157" s="216">
        <f>ROUND(I157*H157,2)</f>
        <v>0</v>
      </c>
      <c r="K157" s="212" t="s">
        <v>19</v>
      </c>
      <c r="L157" s="42"/>
      <c r="M157" s="217" t="s">
        <v>19</v>
      </c>
      <c r="N157" s="218" t="s">
        <v>46</v>
      </c>
      <c r="O157" s="82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272</v>
      </c>
      <c r="AT157" s="221" t="s">
        <v>79</v>
      </c>
      <c r="AU157" s="221" t="s">
        <v>84</v>
      </c>
      <c r="AY157" s="15" t="s">
        <v>173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82</v>
      </c>
      <c r="BK157" s="222">
        <f>ROUND(I157*H157,2)</f>
        <v>0</v>
      </c>
      <c r="BL157" s="15" t="s">
        <v>272</v>
      </c>
      <c r="BM157" s="221" t="s">
        <v>1241</v>
      </c>
    </row>
    <row r="158" s="12" customFormat="1" ht="22.8" customHeight="1">
      <c r="A158" s="12"/>
      <c r="B158" s="194"/>
      <c r="C158" s="195"/>
      <c r="D158" s="196" t="s">
        <v>74</v>
      </c>
      <c r="E158" s="208" t="s">
        <v>342</v>
      </c>
      <c r="F158" s="208" t="s">
        <v>343</v>
      </c>
      <c r="G158" s="195"/>
      <c r="H158" s="195"/>
      <c r="I158" s="198"/>
      <c r="J158" s="209">
        <f>BK158</f>
        <v>0</v>
      </c>
      <c r="K158" s="195"/>
      <c r="L158" s="200"/>
      <c r="M158" s="201"/>
      <c r="N158" s="202"/>
      <c r="O158" s="202"/>
      <c r="P158" s="203">
        <f>SUM(P159:P200)</f>
        <v>0</v>
      </c>
      <c r="Q158" s="202"/>
      <c r="R158" s="203">
        <f>SUM(R159:R200)</f>
        <v>0.45650999999999992</v>
      </c>
      <c r="S158" s="202"/>
      <c r="T158" s="204">
        <f>SUM(T159:T200)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5" t="s">
        <v>84</v>
      </c>
      <c r="AT158" s="206" t="s">
        <v>74</v>
      </c>
      <c r="AU158" s="206" t="s">
        <v>82</v>
      </c>
      <c r="AY158" s="205" t="s">
        <v>173</v>
      </c>
      <c r="BK158" s="207">
        <f>SUM(BK159:BK200)</f>
        <v>0</v>
      </c>
    </row>
    <row r="159" s="2" customFormat="1" ht="33" customHeight="1">
      <c r="A159" s="36"/>
      <c r="B159" s="37"/>
      <c r="C159" s="210" t="s">
        <v>289</v>
      </c>
      <c r="D159" s="210" t="s">
        <v>79</v>
      </c>
      <c r="E159" s="211" t="s">
        <v>1242</v>
      </c>
      <c r="F159" s="212" t="s">
        <v>1243</v>
      </c>
      <c r="G159" s="213" t="s">
        <v>347</v>
      </c>
      <c r="H159" s="214">
        <v>12</v>
      </c>
      <c r="I159" s="215"/>
      <c r="J159" s="216">
        <f>ROUND(I159*H159,2)</f>
        <v>0</v>
      </c>
      <c r="K159" s="212" t="s">
        <v>179</v>
      </c>
      <c r="L159" s="42"/>
      <c r="M159" s="217" t="s">
        <v>19</v>
      </c>
      <c r="N159" s="218" t="s">
        <v>46</v>
      </c>
      <c r="O159" s="82"/>
      <c r="P159" s="219">
        <f>O159*H159</f>
        <v>0</v>
      </c>
      <c r="Q159" s="219">
        <v>0.016969999999999999</v>
      </c>
      <c r="R159" s="219">
        <f>Q159*H159</f>
        <v>0.20363999999999999</v>
      </c>
      <c r="S159" s="219">
        <v>0</v>
      </c>
      <c r="T159" s="22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1" t="s">
        <v>272</v>
      </c>
      <c r="AT159" s="221" t="s">
        <v>79</v>
      </c>
      <c r="AU159" s="221" t="s">
        <v>84</v>
      </c>
      <c r="AY159" s="15" t="s">
        <v>173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5" t="s">
        <v>82</v>
      </c>
      <c r="BK159" s="222">
        <f>ROUND(I159*H159,2)</f>
        <v>0</v>
      </c>
      <c r="BL159" s="15" t="s">
        <v>272</v>
      </c>
      <c r="BM159" s="221" t="s">
        <v>1244</v>
      </c>
    </row>
    <row r="160" s="2" customFormat="1">
      <c r="A160" s="36"/>
      <c r="B160" s="37"/>
      <c r="C160" s="38"/>
      <c r="D160" s="223" t="s">
        <v>181</v>
      </c>
      <c r="E160" s="38"/>
      <c r="F160" s="224" t="s">
        <v>1245</v>
      </c>
      <c r="G160" s="38"/>
      <c r="H160" s="38"/>
      <c r="I160" s="225"/>
      <c r="J160" s="38"/>
      <c r="K160" s="38"/>
      <c r="L160" s="42"/>
      <c r="M160" s="226"/>
      <c r="N160" s="22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181</v>
      </c>
      <c r="AU160" s="15" t="s">
        <v>84</v>
      </c>
    </row>
    <row r="161" s="13" customFormat="1">
      <c r="A161" s="13"/>
      <c r="B161" s="228"/>
      <c r="C161" s="229"/>
      <c r="D161" s="230" t="s">
        <v>183</v>
      </c>
      <c r="E161" s="231" t="s">
        <v>19</v>
      </c>
      <c r="F161" s="232" t="s">
        <v>1246</v>
      </c>
      <c r="G161" s="229"/>
      <c r="H161" s="233">
        <v>12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183</v>
      </c>
      <c r="AU161" s="239" t="s">
        <v>84</v>
      </c>
      <c r="AV161" s="13" t="s">
        <v>84</v>
      </c>
      <c r="AW161" s="13" t="s">
        <v>36</v>
      </c>
      <c r="AX161" s="13" t="s">
        <v>82</v>
      </c>
      <c r="AY161" s="239" t="s">
        <v>173</v>
      </c>
    </row>
    <row r="162" s="2" customFormat="1" ht="24.15" customHeight="1">
      <c r="A162" s="36"/>
      <c r="B162" s="37"/>
      <c r="C162" s="210" t="s">
        <v>297</v>
      </c>
      <c r="D162" s="210" t="s">
        <v>79</v>
      </c>
      <c r="E162" s="211" t="s">
        <v>1247</v>
      </c>
      <c r="F162" s="212" t="s">
        <v>1248</v>
      </c>
      <c r="G162" s="213" t="s">
        <v>347</v>
      </c>
      <c r="H162" s="214">
        <v>5</v>
      </c>
      <c r="I162" s="215"/>
      <c r="J162" s="216">
        <f>ROUND(I162*H162,2)</f>
        <v>0</v>
      </c>
      <c r="K162" s="212" t="s">
        <v>179</v>
      </c>
      <c r="L162" s="42"/>
      <c r="M162" s="217" t="s">
        <v>19</v>
      </c>
      <c r="N162" s="218" t="s">
        <v>46</v>
      </c>
      <c r="O162" s="82"/>
      <c r="P162" s="219">
        <f>O162*H162</f>
        <v>0</v>
      </c>
      <c r="Q162" s="219">
        <v>0.0011800000000000001</v>
      </c>
      <c r="R162" s="219">
        <f>Q162*H162</f>
        <v>0.0059000000000000007</v>
      </c>
      <c r="S162" s="219">
        <v>0</v>
      </c>
      <c r="T162" s="22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1" t="s">
        <v>272</v>
      </c>
      <c r="AT162" s="221" t="s">
        <v>79</v>
      </c>
      <c r="AU162" s="221" t="s">
        <v>84</v>
      </c>
      <c r="AY162" s="15" t="s">
        <v>173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5" t="s">
        <v>82</v>
      </c>
      <c r="BK162" s="222">
        <f>ROUND(I162*H162,2)</f>
        <v>0</v>
      </c>
      <c r="BL162" s="15" t="s">
        <v>272</v>
      </c>
      <c r="BM162" s="221" t="s">
        <v>1249</v>
      </c>
    </row>
    <row r="163" s="2" customFormat="1">
      <c r="A163" s="36"/>
      <c r="B163" s="37"/>
      <c r="C163" s="38"/>
      <c r="D163" s="223" t="s">
        <v>181</v>
      </c>
      <c r="E163" s="38"/>
      <c r="F163" s="224" t="s">
        <v>1250</v>
      </c>
      <c r="G163" s="38"/>
      <c r="H163" s="38"/>
      <c r="I163" s="225"/>
      <c r="J163" s="38"/>
      <c r="K163" s="38"/>
      <c r="L163" s="42"/>
      <c r="M163" s="226"/>
      <c r="N163" s="227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181</v>
      </c>
      <c r="AU163" s="15" t="s">
        <v>84</v>
      </c>
    </row>
    <row r="164" s="13" customFormat="1">
      <c r="A164" s="13"/>
      <c r="B164" s="228"/>
      <c r="C164" s="229"/>
      <c r="D164" s="230" t="s">
        <v>183</v>
      </c>
      <c r="E164" s="231" t="s">
        <v>19</v>
      </c>
      <c r="F164" s="232" t="s">
        <v>1251</v>
      </c>
      <c r="G164" s="229"/>
      <c r="H164" s="233">
        <v>5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183</v>
      </c>
      <c r="AU164" s="239" t="s">
        <v>84</v>
      </c>
      <c r="AV164" s="13" t="s">
        <v>84</v>
      </c>
      <c r="AW164" s="13" t="s">
        <v>36</v>
      </c>
      <c r="AX164" s="13" t="s">
        <v>82</v>
      </c>
      <c r="AY164" s="239" t="s">
        <v>173</v>
      </c>
    </row>
    <row r="165" s="2" customFormat="1" ht="37.8" customHeight="1">
      <c r="A165" s="36"/>
      <c r="B165" s="37"/>
      <c r="C165" s="210" t="s">
        <v>7</v>
      </c>
      <c r="D165" s="210" t="s">
        <v>79</v>
      </c>
      <c r="E165" s="211" t="s">
        <v>345</v>
      </c>
      <c r="F165" s="212" t="s">
        <v>346</v>
      </c>
      <c r="G165" s="213" t="s">
        <v>347</v>
      </c>
      <c r="H165" s="214">
        <v>10</v>
      </c>
      <c r="I165" s="215"/>
      <c r="J165" s="216">
        <f>ROUND(I165*H165,2)</f>
        <v>0</v>
      </c>
      <c r="K165" s="212" t="s">
        <v>179</v>
      </c>
      <c r="L165" s="42"/>
      <c r="M165" s="217" t="s">
        <v>19</v>
      </c>
      <c r="N165" s="218" t="s">
        <v>46</v>
      </c>
      <c r="O165" s="82"/>
      <c r="P165" s="219">
        <f>O165*H165</f>
        <v>0</v>
      </c>
      <c r="Q165" s="219">
        <v>0.017729999999999999</v>
      </c>
      <c r="R165" s="219">
        <f>Q165*H165</f>
        <v>0.17729999999999999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272</v>
      </c>
      <c r="AT165" s="221" t="s">
        <v>79</v>
      </c>
      <c r="AU165" s="221" t="s">
        <v>84</v>
      </c>
      <c r="AY165" s="15" t="s">
        <v>173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5" t="s">
        <v>82</v>
      </c>
      <c r="BK165" s="222">
        <f>ROUND(I165*H165,2)</f>
        <v>0</v>
      </c>
      <c r="BL165" s="15" t="s">
        <v>272</v>
      </c>
      <c r="BM165" s="221" t="s">
        <v>1252</v>
      </c>
    </row>
    <row r="166" s="2" customFormat="1">
      <c r="A166" s="36"/>
      <c r="B166" s="37"/>
      <c r="C166" s="38"/>
      <c r="D166" s="223" t="s">
        <v>181</v>
      </c>
      <c r="E166" s="38"/>
      <c r="F166" s="224" t="s">
        <v>349</v>
      </c>
      <c r="G166" s="38"/>
      <c r="H166" s="38"/>
      <c r="I166" s="225"/>
      <c r="J166" s="38"/>
      <c r="K166" s="38"/>
      <c r="L166" s="42"/>
      <c r="M166" s="226"/>
      <c r="N166" s="227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181</v>
      </c>
      <c r="AU166" s="15" t="s">
        <v>84</v>
      </c>
    </row>
    <row r="167" s="13" customFormat="1">
      <c r="A167" s="13"/>
      <c r="B167" s="228"/>
      <c r="C167" s="229"/>
      <c r="D167" s="230" t="s">
        <v>183</v>
      </c>
      <c r="E167" s="231" t="s">
        <v>19</v>
      </c>
      <c r="F167" s="232" t="s">
        <v>1253</v>
      </c>
      <c r="G167" s="229"/>
      <c r="H167" s="233">
        <v>10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183</v>
      </c>
      <c r="AU167" s="239" t="s">
        <v>84</v>
      </c>
      <c r="AV167" s="13" t="s">
        <v>84</v>
      </c>
      <c r="AW167" s="13" t="s">
        <v>36</v>
      </c>
      <c r="AX167" s="13" t="s">
        <v>82</v>
      </c>
      <c r="AY167" s="239" t="s">
        <v>173</v>
      </c>
    </row>
    <row r="168" s="2" customFormat="1" ht="24.15" customHeight="1">
      <c r="A168" s="36"/>
      <c r="B168" s="37"/>
      <c r="C168" s="210" t="s">
        <v>313</v>
      </c>
      <c r="D168" s="210" t="s">
        <v>79</v>
      </c>
      <c r="E168" s="211" t="s">
        <v>1254</v>
      </c>
      <c r="F168" s="212" t="s">
        <v>1255</v>
      </c>
      <c r="G168" s="213" t="s">
        <v>322</v>
      </c>
      <c r="H168" s="214">
        <v>7</v>
      </c>
      <c r="I168" s="215"/>
      <c r="J168" s="216">
        <f>ROUND(I168*H168,2)</f>
        <v>0</v>
      </c>
      <c r="K168" s="212" t="s">
        <v>179</v>
      </c>
      <c r="L168" s="42"/>
      <c r="M168" s="217" t="s">
        <v>19</v>
      </c>
      <c r="N168" s="218" t="s">
        <v>46</v>
      </c>
      <c r="O168" s="82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1" t="s">
        <v>272</v>
      </c>
      <c r="AT168" s="221" t="s">
        <v>79</v>
      </c>
      <c r="AU168" s="221" t="s">
        <v>84</v>
      </c>
      <c r="AY168" s="15" t="s">
        <v>173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5" t="s">
        <v>82</v>
      </c>
      <c r="BK168" s="222">
        <f>ROUND(I168*H168,2)</f>
        <v>0</v>
      </c>
      <c r="BL168" s="15" t="s">
        <v>272</v>
      </c>
      <c r="BM168" s="221" t="s">
        <v>1256</v>
      </c>
    </row>
    <row r="169" s="2" customFormat="1">
      <c r="A169" s="36"/>
      <c r="B169" s="37"/>
      <c r="C169" s="38"/>
      <c r="D169" s="223" t="s">
        <v>181</v>
      </c>
      <c r="E169" s="38"/>
      <c r="F169" s="224" t="s">
        <v>1257</v>
      </c>
      <c r="G169" s="38"/>
      <c r="H169" s="38"/>
      <c r="I169" s="225"/>
      <c r="J169" s="38"/>
      <c r="K169" s="38"/>
      <c r="L169" s="42"/>
      <c r="M169" s="226"/>
      <c r="N169" s="22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181</v>
      </c>
      <c r="AU169" s="15" t="s">
        <v>84</v>
      </c>
    </row>
    <row r="170" s="13" customFormat="1">
      <c r="A170" s="13"/>
      <c r="B170" s="228"/>
      <c r="C170" s="229"/>
      <c r="D170" s="230" t="s">
        <v>183</v>
      </c>
      <c r="E170" s="231" t="s">
        <v>19</v>
      </c>
      <c r="F170" s="232" t="s">
        <v>1258</v>
      </c>
      <c r="G170" s="229"/>
      <c r="H170" s="233">
        <v>7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183</v>
      </c>
      <c r="AU170" s="239" t="s">
        <v>84</v>
      </c>
      <c r="AV170" s="13" t="s">
        <v>84</v>
      </c>
      <c r="AW170" s="13" t="s">
        <v>36</v>
      </c>
      <c r="AX170" s="13" t="s">
        <v>82</v>
      </c>
      <c r="AY170" s="239" t="s">
        <v>173</v>
      </c>
    </row>
    <row r="171" s="2" customFormat="1" ht="16.5" customHeight="1">
      <c r="A171" s="36"/>
      <c r="B171" s="37"/>
      <c r="C171" s="240" t="s">
        <v>319</v>
      </c>
      <c r="D171" s="240" t="s">
        <v>102</v>
      </c>
      <c r="E171" s="241" t="s">
        <v>1259</v>
      </c>
      <c r="F171" s="242" t="s">
        <v>1260</v>
      </c>
      <c r="G171" s="243" t="s">
        <v>322</v>
      </c>
      <c r="H171" s="244">
        <v>7</v>
      </c>
      <c r="I171" s="245"/>
      <c r="J171" s="246">
        <f>ROUND(I171*H171,2)</f>
        <v>0</v>
      </c>
      <c r="K171" s="242" t="s">
        <v>179</v>
      </c>
      <c r="L171" s="247"/>
      <c r="M171" s="248" t="s">
        <v>19</v>
      </c>
      <c r="N171" s="249" t="s">
        <v>46</v>
      </c>
      <c r="O171" s="82"/>
      <c r="P171" s="219">
        <f>O171*H171</f>
        <v>0</v>
      </c>
      <c r="Q171" s="219">
        <v>0.00050000000000000001</v>
      </c>
      <c r="R171" s="219">
        <f>Q171*H171</f>
        <v>0.0035000000000000001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363</v>
      </c>
      <c r="AT171" s="221" t="s">
        <v>102</v>
      </c>
      <c r="AU171" s="221" t="s">
        <v>84</v>
      </c>
      <c r="AY171" s="15" t="s">
        <v>173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82</v>
      </c>
      <c r="BK171" s="222">
        <f>ROUND(I171*H171,2)</f>
        <v>0</v>
      </c>
      <c r="BL171" s="15" t="s">
        <v>272</v>
      </c>
      <c r="BM171" s="221" t="s">
        <v>1261</v>
      </c>
    </row>
    <row r="172" s="2" customFormat="1" ht="24.15" customHeight="1">
      <c r="A172" s="36"/>
      <c r="B172" s="37"/>
      <c r="C172" s="210" t="s">
        <v>326</v>
      </c>
      <c r="D172" s="210" t="s">
        <v>79</v>
      </c>
      <c r="E172" s="211" t="s">
        <v>1262</v>
      </c>
      <c r="F172" s="212" t="s">
        <v>1263</v>
      </c>
      <c r="G172" s="213" t="s">
        <v>322</v>
      </c>
      <c r="H172" s="214">
        <v>12</v>
      </c>
      <c r="I172" s="215"/>
      <c r="J172" s="216">
        <f>ROUND(I172*H172,2)</f>
        <v>0</v>
      </c>
      <c r="K172" s="212" t="s">
        <v>179</v>
      </c>
      <c r="L172" s="42"/>
      <c r="M172" s="217" t="s">
        <v>19</v>
      </c>
      <c r="N172" s="218" t="s">
        <v>46</v>
      </c>
      <c r="O172" s="82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1" t="s">
        <v>272</v>
      </c>
      <c r="AT172" s="221" t="s">
        <v>79</v>
      </c>
      <c r="AU172" s="221" t="s">
        <v>84</v>
      </c>
      <c r="AY172" s="15" t="s">
        <v>173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5" t="s">
        <v>82</v>
      </c>
      <c r="BK172" s="222">
        <f>ROUND(I172*H172,2)</f>
        <v>0</v>
      </c>
      <c r="BL172" s="15" t="s">
        <v>272</v>
      </c>
      <c r="BM172" s="221" t="s">
        <v>1264</v>
      </c>
    </row>
    <row r="173" s="2" customFormat="1">
      <c r="A173" s="36"/>
      <c r="B173" s="37"/>
      <c r="C173" s="38"/>
      <c r="D173" s="223" t="s">
        <v>181</v>
      </c>
      <c r="E173" s="38"/>
      <c r="F173" s="224" t="s">
        <v>1265</v>
      </c>
      <c r="G173" s="38"/>
      <c r="H173" s="38"/>
      <c r="I173" s="225"/>
      <c r="J173" s="38"/>
      <c r="K173" s="38"/>
      <c r="L173" s="42"/>
      <c r="M173" s="226"/>
      <c r="N173" s="22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181</v>
      </c>
      <c r="AU173" s="15" t="s">
        <v>84</v>
      </c>
    </row>
    <row r="174" s="13" customFormat="1">
      <c r="A174" s="13"/>
      <c r="B174" s="228"/>
      <c r="C174" s="229"/>
      <c r="D174" s="230" t="s">
        <v>183</v>
      </c>
      <c r="E174" s="231" t="s">
        <v>19</v>
      </c>
      <c r="F174" s="232" t="s">
        <v>1266</v>
      </c>
      <c r="G174" s="229"/>
      <c r="H174" s="233">
        <v>12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183</v>
      </c>
      <c r="AU174" s="239" t="s">
        <v>84</v>
      </c>
      <c r="AV174" s="13" t="s">
        <v>84</v>
      </c>
      <c r="AW174" s="13" t="s">
        <v>36</v>
      </c>
      <c r="AX174" s="13" t="s">
        <v>82</v>
      </c>
      <c r="AY174" s="239" t="s">
        <v>173</v>
      </c>
    </row>
    <row r="175" s="2" customFormat="1" ht="16.5" customHeight="1">
      <c r="A175" s="36"/>
      <c r="B175" s="37"/>
      <c r="C175" s="240" t="s">
        <v>332</v>
      </c>
      <c r="D175" s="240" t="s">
        <v>102</v>
      </c>
      <c r="E175" s="241" t="s">
        <v>1267</v>
      </c>
      <c r="F175" s="242" t="s">
        <v>1268</v>
      </c>
      <c r="G175" s="243" t="s">
        <v>322</v>
      </c>
      <c r="H175" s="244">
        <v>12</v>
      </c>
      <c r="I175" s="245"/>
      <c r="J175" s="246">
        <f>ROUND(I175*H175,2)</f>
        <v>0</v>
      </c>
      <c r="K175" s="242" t="s">
        <v>179</v>
      </c>
      <c r="L175" s="247"/>
      <c r="M175" s="248" t="s">
        <v>19</v>
      </c>
      <c r="N175" s="249" t="s">
        <v>46</v>
      </c>
      <c r="O175" s="82"/>
      <c r="P175" s="219">
        <f>O175*H175</f>
        <v>0</v>
      </c>
      <c r="Q175" s="219">
        <v>0.00050000000000000001</v>
      </c>
      <c r="R175" s="219">
        <f>Q175*H175</f>
        <v>0.0060000000000000001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363</v>
      </c>
      <c r="AT175" s="221" t="s">
        <v>102</v>
      </c>
      <c r="AU175" s="221" t="s">
        <v>84</v>
      </c>
      <c r="AY175" s="15" t="s">
        <v>173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82</v>
      </c>
      <c r="BK175" s="222">
        <f>ROUND(I175*H175,2)</f>
        <v>0</v>
      </c>
      <c r="BL175" s="15" t="s">
        <v>272</v>
      </c>
      <c r="BM175" s="221" t="s">
        <v>1269</v>
      </c>
    </row>
    <row r="176" s="2" customFormat="1" ht="24.15" customHeight="1">
      <c r="A176" s="36"/>
      <c r="B176" s="37"/>
      <c r="C176" s="210" t="s">
        <v>337</v>
      </c>
      <c r="D176" s="210" t="s">
        <v>79</v>
      </c>
      <c r="E176" s="211" t="s">
        <v>1270</v>
      </c>
      <c r="F176" s="212" t="s">
        <v>1271</v>
      </c>
      <c r="G176" s="213" t="s">
        <v>322</v>
      </c>
      <c r="H176" s="214">
        <v>5</v>
      </c>
      <c r="I176" s="215"/>
      <c r="J176" s="216">
        <f>ROUND(I176*H176,2)</f>
        <v>0</v>
      </c>
      <c r="K176" s="212" t="s">
        <v>179</v>
      </c>
      <c r="L176" s="42"/>
      <c r="M176" s="217" t="s">
        <v>19</v>
      </c>
      <c r="N176" s="218" t="s">
        <v>46</v>
      </c>
      <c r="O176" s="82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1" t="s">
        <v>272</v>
      </c>
      <c r="AT176" s="221" t="s">
        <v>79</v>
      </c>
      <c r="AU176" s="221" t="s">
        <v>84</v>
      </c>
      <c r="AY176" s="15" t="s">
        <v>173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5" t="s">
        <v>82</v>
      </c>
      <c r="BK176" s="222">
        <f>ROUND(I176*H176,2)</f>
        <v>0</v>
      </c>
      <c r="BL176" s="15" t="s">
        <v>272</v>
      </c>
      <c r="BM176" s="221" t="s">
        <v>1272</v>
      </c>
    </row>
    <row r="177" s="2" customFormat="1">
      <c r="A177" s="36"/>
      <c r="B177" s="37"/>
      <c r="C177" s="38"/>
      <c r="D177" s="223" t="s">
        <v>181</v>
      </c>
      <c r="E177" s="38"/>
      <c r="F177" s="224" t="s">
        <v>1273</v>
      </c>
      <c r="G177" s="38"/>
      <c r="H177" s="38"/>
      <c r="I177" s="225"/>
      <c r="J177" s="38"/>
      <c r="K177" s="38"/>
      <c r="L177" s="42"/>
      <c r="M177" s="226"/>
      <c r="N177" s="227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181</v>
      </c>
      <c r="AU177" s="15" t="s">
        <v>84</v>
      </c>
    </row>
    <row r="178" s="13" customFormat="1">
      <c r="A178" s="13"/>
      <c r="B178" s="228"/>
      <c r="C178" s="229"/>
      <c r="D178" s="230" t="s">
        <v>183</v>
      </c>
      <c r="E178" s="231" t="s">
        <v>19</v>
      </c>
      <c r="F178" s="232" t="s">
        <v>1274</v>
      </c>
      <c r="G178" s="229"/>
      <c r="H178" s="233">
        <v>5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183</v>
      </c>
      <c r="AU178" s="239" t="s">
        <v>84</v>
      </c>
      <c r="AV178" s="13" t="s">
        <v>84</v>
      </c>
      <c r="AW178" s="13" t="s">
        <v>36</v>
      </c>
      <c r="AX178" s="13" t="s">
        <v>82</v>
      </c>
      <c r="AY178" s="239" t="s">
        <v>173</v>
      </c>
    </row>
    <row r="179" s="2" customFormat="1" ht="24.15" customHeight="1">
      <c r="A179" s="36"/>
      <c r="B179" s="37"/>
      <c r="C179" s="240" t="s">
        <v>344</v>
      </c>
      <c r="D179" s="240" t="s">
        <v>102</v>
      </c>
      <c r="E179" s="241" t="s">
        <v>1275</v>
      </c>
      <c r="F179" s="242" t="s">
        <v>1276</v>
      </c>
      <c r="G179" s="243" t="s">
        <v>322</v>
      </c>
      <c r="H179" s="244">
        <v>5</v>
      </c>
      <c r="I179" s="245"/>
      <c r="J179" s="246">
        <f>ROUND(I179*H179,2)</f>
        <v>0</v>
      </c>
      <c r="K179" s="242" t="s">
        <v>179</v>
      </c>
      <c r="L179" s="247"/>
      <c r="M179" s="248" t="s">
        <v>19</v>
      </c>
      <c r="N179" s="249" t="s">
        <v>46</v>
      </c>
      <c r="O179" s="82"/>
      <c r="P179" s="219">
        <f>O179*H179</f>
        <v>0</v>
      </c>
      <c r="Q179" s="219">
        <v>0.00050000000000000001</v>
      </c>
      <c r="R179" s="219">
        <f>Q179*H179</f>
        <v>0.0025000000000000001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363</v>
      </c>
      <c r="AT179" s="221" t="s">
        <v>102</v>
      </c>
      <c r="AU179" s="221" t="s">
        <v>84</v>
      </c>
      <c r="AY179" s="15" t="s">
        <v>173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82</v>
      </c>
      <c r="BK179" s="222">
        <f>ROUND(I179*H179,2)</f>
        <v>0</v>
      </c>
      <c r="BL179" s="15" t="s">
        <v>272</v>
      </c>
      <c r="BM179" s="221" t="s">
        <v>1277</v>
      </c>
    </row>
    <row r="180" s="2" customFormat="1" ht="24.15" customHeight="1">
      <c r="A180" s="36"/>
      <c r="B180" s="37"/>
      <c r="C180" s="210" t="s">
        <v>350</v>
      </c>
      <c r="D180" s="210" t="s">
        <v>79</v>
      </c>
      <c r="E180" s="211" t="s">
        <v>1278</v>
      </c>
      <c r="F180" s="212" t="s">
        <v>1279</v>
      </c>
      <c r="G180" s="213" t="s">
        <v>322</v>
      </c>
      <c r="H180" s="214">
        <v>27</v>
      </c>
      <c r="I180" s="215"/>
      <c r="J180" s="216">
        <f>ROUND(I180*H180,2)</f>
        <v>0</v>
      </c>
      <c r="K180" s="212" t="s">
        <v>179</v>
      </c>
      <c r="L180" s="42"/>
      <c r="M180" s="217" t="s">
        <v>19</v>
      </c>
      <c r="N180" s="218" t="s">
        <v>46</v>
      </c>
      <c r="O180" s="82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1" t="s">
        <v>272</v>
      </c>
      <c r="AT180" s="221" t="s">
        <v>79</v>
      </c>
      <c r="AU180" s="221" t="s">
        <v>84</v>
      </c>
      <c r="AY180" s="15" t="s">
        <v>173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5" t="s">
        <v>82</v>
      </c>
      <c r="BK180" s="222">
        <f>ROUND(I180*H180,2)</f>
        <v>0</v>
      </c>
      <c r="BL180" s="15" t="s">
        <v>272</v>
      </c>
      <c r="BM180" s="221" t="s">
        <v>1280</v>
      </c>
    </row>
    <row r="181" s="2" customFormat="1">
      <c r="A181" s="36"/>
      <c r="B181" s="37"/>
      <c r="C181" s="38"/>
      <c r="D181" s="223" t="s">
        <v>181</v>
      </c>
      <c r="E181" s="38"/>
      <c r="F181" s="224" t="s">
        <v>1281</v>
      </c>
      <c r="G181" s="38"/>
      <c r="H181" s="38"/>
      <c r="I181" s="225"/>
      <c r="J181" s="38"/>
      <c r="K181" s="38"/>
      <c r="L181" s="42"/>
      <c r="M181" s="226"/>
      <c r="N181" s="227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181</v>
      </c>
      <c r="AU181" s="15" t="s">
        <v>84</v>
      </c>
    </row>
    <row r="182" s="2" customFormat="1" ht="24.15" customHeight="1">
      <c r="A182" s="36"/>
      <c r="B182" s="37"/>
      <c r="C182" s="240" t="s">
        <v>355</v>
      </c>
      <c r="D182" s="240" t="s">
        <v>102</v>
      </c>
      <c r="E182" s="241" t="s">
        <v>1282</v>
      </c>
      <c r="F182" s="242" t="s">
        <v>1283</v>
      </c>
      <c r="G182" s="243" t="s">
        <v>322</v>
      </c>
      <c r="H182" s="244">
        <v>12</v>
      </c>
      <c r="I182" s="245"/>
      <c r="J182" s="246">
        <f>ROUND(I182*H182,2)</f>
        <v>0</v>
      </c>
      <c r="K182" s="242" t="s">
        <v>179</v>
      </c>
      <c r="L182" s="247"/>
      <c r="M182" s="248" t="s">
        <v>19</v>
      </c>
      <c r="N182" s="249" t="s">
        <v>46</v>
      </c>
      <c r="O182" s="82"/>
      <c r="P182" s="219">
        <f>O182*H182</f>
        <v>0</v>
      </c>
      <c r="Q182" s="219">
        <v>0.0012999999999999999</v>
      </c>
      <c r="R182" s="219">
        <f>Q182*H182</f>
        <v>0.015599999999999999</v>
      </c>
      <c r="S182" s="219">
        <v>0</v>
      </c>
      <c r="T182" s="22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1" t="s">
        <v>363</v>
      </c>
      <c r="AT182" s="221" t="s">
        <v>102</v>
      </c>
      <c r="AU182" s="221" t="s">
        <v>84</v>
      </c>
      <c r="AY182" s="15" t="s">
        <v>173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5" t="s">
        <v>82</v>
      </c>
      <c r="BK182" s="222">
        <f>ROUND(I182*H182,2)</f>
        <v>0</v>
      </c>
      <c r="BL182" s="15" t="s">
        <v>272</v>
      </c>
      <c r="BM182" s="221" t="s">
        <v>1284</v>
      </c>
    </row>
    <row r="183" s="13" customFormat="1">
      <c r="A183" s="13"/>
      <c r="B183" s="228"/>
      <c r="C183" s="229"/>
      <c r="D183" s="230" t="s">
        <v>183</v>
      </c>
      <c r="E183" s="231" t="s">
        <v>19</v>
      </c>
      <c r="F183" s="232" t="s">
        <v>1246</v>
      </c>
      <c r="G183" s="229"/>
      <c r="H183" s="233">
        <v>12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183</v>
      </c>
      <c r="AU183" s="239" t="s">
        <v>84</v>
      </c>
      <c r="AV183" s="13" t="s">
        <v>84</v>
      </c>
      <c r="AW183" s="13" t="s">
        <v>36</v>
      </c>
      <c r="AX183" s="13" t="s">
        <v>82</v>
      </c>
      <c r="AY183" s="239" t="s">
        <v>173</v>
      </c>
    </row>
    <row r="184" s="2" customFormat="1" ht="24.15" customHeight="1">
      <c r="A184" s="36"/>
      <c r="B184" s="37"/>
      <c r="C184" s="240" t="s">
        <v>360</v>
      </c>
      <c r="D184" s="240" t="s">
        <v>102</v>
      </c>
      <c r="E184" s="241" t="s">
        <v>1285</v>
      </c>
      <c r="F184" s="242" t="s">
        <v>1286</v>
      </c>
      <c r="G184" s="243" t="s">
        <v>322</v>
      </c>
      <c r="H184" s="244">
        <v>3</v>
      </c>
      <c r="I184" s="245"/>
      <c r="J184" s="246">
        <f>ROUND(I184*H184,2)</f>
        <v>0</v>
      </c>
      <c r="K184" s="242" t="s">
        <v>179</v>
      </c>
      <c r="L184" s="247"/>
      <c r="M184" s="248" t="s">
        <v>19</v>
      </c>
      <c r="N184" s="249" t="s">
        <v>46</v>
      </c>
      <c r="O184" s="82"/>
      <c r="P184" s="219">
        <f>O184*H184</f>
        <v>0</v>
      </c>
      <c r="Q184" s="219">
        <v>0.00080000000000000004</v>
      </c>
      <c r="R184" s="219">
        <f>Q184*H184</f>
        <v>0.0024000000000000002</v>
      </c>
      <c r="S184" s="219">
        <v>0</v>
      </c>
      <c r="T184" s="22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1" t="s">
        <v>363</v>
      </c>
      <c r="AT184" s="221" t="s">
        <v>102</v>
      </c>
      <c r="AU184" s="221" t="s">
        <v>84</v>
      </c>
      <c r="AY184" s="15" t="s">
        <v>173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5" t="s">
        <v>82</v>
      </c>
      <c r="BK184" s="222">
        <f>ROUND(I184*H184,2)</f>
        <v>0</v>
      </c>
      <c r="BL184" s="15" t="s">
        <v>272</v>
      </c>
      <c r="BM184" s="221" t="s">
        <v>1287</v>
      </c>
    </row>
    <row r="185" s="13" customFormat="1">
      <c r="A185" s="13"/>
      <c r="B185" s="228"/>
      <c r="C185" s="229"/>
      <c r="D185" s="230" t="s">
        <v>183</v>
      </c>
      <c r="E185" s="231" t="s">
        <v>19</v>
      </c>
      <c r="F185" s="232" t="s">
        <v>1288</v>
      </c>
      <c r="G185" s="229"/>
      <c r="H185" s="233">
        <v>3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183</v>
      </c>
      <c r="AU185" s="239" t="s">
        <v>84</v>
      </c>
      <c r="AV185" s="13" t="s">
        <v>84</v>
      </c>
      <c r="AW185" s="13" t="s">
        <v>36</v>
      </c>
      <c r="AX185" s="13" t="s">
        <v>82</v>
      </c>
      <c r="AY185" s="239" t="s">
        <v>173</v>
      </c>
    </row>
    <row r="186" s="2" customFormat="1" ht="16.5" customHeight="1">
      <c r="A186" s="36"/>
      <c r="B186" s="37"/>
      <c r="C186" s="240" t="s">
        <v>365</v>
      </c>
      <c r="D186" s="240" t="s">
        <v>102</v>
      </c>
      <c r="E186" s="241" t="s">
        <v>1289</v>
      </c>
      <c r="F186" s="242" t="s">
        <v>1290</v>
      </c>
      <c r="G186" s="243" t="s">
        <v>464</v>
      </c>
      <c r="H186" s="244">
        <v>12</v>
      </c>
      <c r="I186" s="245"/>
      <c r="J186" s="246">
        <f>ROUND(I186*H186,2)</f>
        <v>0</v>
      </c>
      <c r="K186" s="242" t="s">
        <v>19</v>
      </c>
      <c r="L186" s="247"/>
      <c r="M186" s="248" t="s">
        <v>19</v>
      </c>
      <c r="N186" s="249" t="s">
        <v>46</v>
      </c>
      <c r="O186" s="82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1" t="s">
        <v>363</v>
      </c>
      <c r="AT186" s="221" t="s">
        <v>102</v>
      </c>
      <c r="AU186" s="221" t="s">
        <v>84</v>
      </c>
      <c r="AY186" s="15" t="s">
        <v>173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5" t="s">
        <v>82</v>
      </c>
      <c r="BK186" s="222">
        <f>ROUND(I186*H186,2)</f>
        <v>0</v>
      </c>
      <c r="BL186" s="15" t="s">
        <v>272</v>
      </c>
      <c r="BM186" s="221" t="s">
        <v>1291</v>
      </c>
    </row>
    <row r="187" s="13" customFormat="1">
      <c r="A187" s="13"/>
      <c r="B187" s="228"/>
      <c r="C187" s="229"/>
      <c r="D187" s="230" t="s">
        <v>183</v>
      </c>
      <c r="E187" s="231" t="s">
        <v>19</v>
      </c>
      <c r="F187" s="232" t="s">
        <v>1246</v>
      </c>
      <c r="G187" s="229"/>
      <c r="H187" s="233">
        <v>12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183</v>
      </c>
      <c r="AU187" s="239" t="s">
        <v>84</v>
      </c>
      <c r="AV187" s="13" t="s">
        <v>84</v>
      </c>
      <c r="AW187" s="13" t="s">
        <v>36</v>
      </c>
      <c r="AX187" s="13" t="s">
        <v>82</v>
      </c>
      <c r="AY187" s="239" t="s">
        <v>173</v>
      </c>
    </row>
    <row r="188" s="2" customFormat="1" ht="33" customHeight="1">
      <c r="A188" s="36"/>
      <c r="B188" s="37"/>
      <c r="C188" s="210" t="s">
        <v>363</v>
      </c>
      <c r="D188" s="210" t="s">
        <v>79</v>
      </c>
      <c r="E188" s="211" t="s">
        <v>1292</v>
      </c>
      <c r="F188" s="212" t="s">
        <v>1293</v>
      </c>
      <c r="G188" s="213" t="s">
        <v>347</v>
      </c>
      <c r="H188" s="214">
        <v>1</v>
      </c>
      <c r="I188" s="215"/>
      <c r="J188" s="216">
        <f>ROUND(I188*H188,2)</f>
        <v>0</v>
      </c>
      <c r="K188" s="212" t="s">
        <v>179</v>
      </c>
      <c r="L188" s="42"/>
      <c r="M188" s="217" t="s">
        <v>19</v>
      </c>
      <c r="N188" s="218" t="s">
        <v>46</v>
      </c>
      <c r="O188" s="82"/>
      <c r="P188" s="219">
        <f>O188*H188</f>
        <v>0</v>
      </c>
      <c r="Q188" s="219">
        <v>0.014749999999999999</v>
      </c>
      <c r="R188" s="219">
        <f>Q188*H188</f>
        <v>0.014749999999999999</v>
      </c>
      <c r="S188" s="219">
        <v>0</v>
      </c>
      <c r="T188" s="22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1" t="s">
        <v>272</v>
      </c>
      <c r="AT188" s="221" t="s">
        <v>79</v>
      </c>
      <c r="AU188" s="221" t="s">
        <v>84</v>
      </c>
      <c r="AY188" s="15" t="s">
        <v>173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5" t="s">
        <v>82</v>
      </c>
      <c r="BK188" s="222">
        <f>ROUND(I188*H188,2)</f>
        <v>0</v>
      </c>
      <c r="BL188" s="15" t="s">
        <v>272</v>
      </c>
      <c r="BM188" s="221" t="s">
        <v>1294</v>
      </c>
    </row>
    <row r="189" s="2" customFormat="1">
      <c r="A189" s="36"/>
      <c r="B189" s="37"/>
      <c r="C189" s="38"/>
      <c r="D189" s="223" t="s">
        <v>181</v>
      </c>
      <c r="E189" s="38"/>
      <c r="F189" s="224" t="s">
        <v>1295</v>
      </c>
      <c r="G189" s="38"/>
      <c r="H189" s="38"/>
      <c r="I189" s="225"/>
      <c r="J189" s="38"/>
      <c r="K189" s="38"/>
      <c r="L189" s="42"/>
      <c r="M189" s="226"/>
      <c r="N189" s="22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181</v>
      </c>
      <c r="AU189" s="15" t="s">
        <v>84</v>
      </c>
    </row>
    <row r="190" s="2" customFormat="1" ht="24.15" customHeight="1">
      <c r="A190" s="36"/>
      <c r="B190" s="37"/>
      <c r="C190" s="210" t="s">
        <v>378</v>
      </c>
      <c r="D190" s="210" t="s">
        <v>79</v>
      </c>
      <c r="E190" s="211" t="s">
        <v>351</v>
      </c>
      <c r="F190" s="212" t="s">
        <v>352</v>
      </c>
      <c r="G190" s="213" t="s">
        <v>347</v>
      </c>
      <c r="H190" s="214">
        <v>20</v>
      </c>
      <c r="I190" s="215"/>
      <c r="J190" s="216">
        <f>ROUND(I190*H190,2)</f>
        <v>0</v>
      </c>
      <c r="K190" s="212" t="s">
        <v>179</v>
      </c>
      <c r="L190" s="42"/>
      <c r="M190" s="217" t="s">
        <v>19</v>
      </c>
      <c r="N190" s="218" t="s">
        <v>46</v>
      </c>
      <c r="O190" s="82"/>
      <c r="P190" s="219">
        <f>O190*H190</f>
        <v>0</v>
      </c>
      <c r="Q190" s="219">
        <v>0.00024000000000000001</v>
      </c>
      <c r="R190" s="219">
        <f>Q190*H190</f>
        <v>0.0048000000000000004</v>
      </c>
      <c r="S190" s="219">
        <v>0</v>
      </c>
      <c r="T190" s="22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1" t="s">
        <v>272</v>
      </c>
      <c r="AT190" s="221" t="s">
        <v>79</v>
      </c>
      <c r="AU190" s="221" t="s">
        <v>84</v>
      </c>
      <c r="AY190" s="15" t="s">
        <v>173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5" t="s">
        <v>82</v>
      </c>
      <c r="BK190" s="222">
        <f>ROUND(I190*H190,2)</f>
        <v>0</v>
      </c>
      <c r="BL190" s="15" t="s">
        <v>272</v>
      </c>
      <c r="BM190" s="221" t="s">
        <v>1296</v>
      </c>
    </row>
    <row r="191" s="2" customFormat="1">
      <c r="A191" s="36"/>
      <c r="B191" s="37"/>
      <c r="C191" s="38"/>
      <c r="D191" s="223" t="s">
        <v>181</v>
      </c>
      <c r="E191" s="38"/>
      <c r="F191" s="224" t="s">
        <v>354</v>
      </c>
      <c r="G191" s="38"/>
      <c r="H191" s="38"/>
      <c r="I191" s="225"/>
      <c r="J191" s="38"/>
      <c r="K191" s="38"/>
      <c r="L191" s="42"/>
      <c r="M191" s="226"/>
      <c r="N191" s="227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181</v>
      </c>
      <c r="AU191" s="15" t="s">
        <v>84</v>
      </c>
    </row>
    <row r="192" s="13" customFormat="1">
      <c r="A192" s="13"/>
      <c r="B192" s="228"/>
      <c r="C192" s="229"/>
      <c r="D192" s="230" t="s">
        <v>183</v>
      </c>
      <c r="E192" s="231" t="s">
        <v>19</v>
      </c>
      <c r="F192" s="232" t="s">
        <v>1297</v>
      </c>
      <c r="G192" s="229"/>
      <c r="H192" s="233">
        <v>20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183</v>
      </c>
      <c r="AU192" s="239" t="s">
        <v>84</v>
      </c>
      <c r="AV192" s="13" t="s">
        <v>84</v>
      </c>
      <c r="AW192" s="13" t="s">
        <v>36</v>
      </c>
      <c r="AX192" s="13" t="s">
        <v>82</v>
      </c>
      <c r="AY192" s="239" t="s">
        <v>173</v>
      </c>
    </row>
    <row r="193" s="2" customFormat="1" ht="24.15" customHeight="1">
      <c r="A193" s="36"/>
      <c r="B193" s="37"/>
      <c r="C193" s="210" t="s">
        <v>384</v>
      </c>
      <c r="D193" s="210" t="s">
        <v>79</v>
      </c>
      <c r="E193" s="211" t="s">
        <v>1298</v>
      </c>
      <c r="F193" s="212" t="s">
        <v>1299</v>
      </c>
      <c r="G193" s="213" t="s">
        <v>347</v>
      </c>
      <c r="H193" s="214">
        <v>1</v>
      </c>
      <c r="I193" s="215"/>
      <c r="J193" s="216">
        <f>ROUND(I193*H193,2)</f>
        <v>0</v>
      </c>
      <c r="K193" s="212" t="s">
        <v>179</v>
      </c>
      <c r="L193" s="42"/>
      <c r="M193" s="217" t="s">
        <v>19</v>
      </c>
      <c r="N193" s="218" t="s">
        <v>46</v>
      </c>
      <c r="O193" s="82"/>
      <c r="P193" s="219">
        <f>O193*H193</f>
        <v>0</v>
      </c>
      <c r="Q193" s="219">
        <v>0.00172</v>
      </c>
      <c r="R193" s="219">
        <f>Q193*H193</f>
        <v>0.00172</v>
      </c>
      <c r="S193" s="219">
        <v>0</v>
      </c>
      <c r="T193" s="22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1" t="s">
        <v>272</v>
      </c>
      <c r="AT193" s="221" t="s">
        <v>79</v>
      </c>
      <c r="AU193" s="221" t="s">
        <v>84</v>
      </c>
      <c r="AY193" s="15" t="s">
        <v>173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5" t="s">
        <v>82</v>
      </c>
      <c r="BK193" s="222">
        <f>ROUND(I193*H193,2)</f>
        <v>0</v>
      </c>
      <c r="BL193" s="15" t="s">
        <v>272</v>
      </c>
      <c r="BM193" s="221" t="s">
        <v>1300</v>
      </c>
    </row>
    <row r="194" s="2" customFormat="1">
      <c r="A194" s="36"/>
      <c r="B194" s="37"/>
      <c r="C194" s="38"/>
      <c r="D194" s="223" t="s">
        <v>181</v>
      </c>
      <c r="E194" s="38"/>
      <c r="F194" s="224" t="s">
        <v>1301</v>
      </c>
      <c r="G194" s="38"/>
      <c r="H194" s="38"/>
      <c r="I194" s="225"/>
      <c r="J194" s="38"/>
      <c r="K194" s="38"/>
      <c r="L194" s="42"/>
      <c r="M194" s="226"/>
      <c r="N194" s="227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181</v>
      </c>
      <c r="AU194" s="15" t="s">
        <v>84</v>
      </c>
    </row>
    <row r="195" s="13" customFormat="1">
      <c r="A195" s="13"/>
      <c r="B195" s="228"/>
      <c r="C195" s="229"/>
      <c r="D195" s="230" t="s">
        <v>183</v>
      </c>
      <c r="E195" s="231" t="s">
        <v>19</v>
      </c>
      <c r="F195" s="232" t="s">
        <v>1125</v>
      </c>
      <c r="G195" s="229"/>
      <c r="H195" s="233">
        <v>1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183</v>
      </c>
      <c r="AU195" s="239" t="s">
        <v>84</v>
      </c>
      <c r="AV195" s="13" t="s">
        <v>84</v>
      </c>
      <c r="AW195" s="13" t="s">
        <v>36</v>
      </c>
      <c r="AX195" s="13" t="s">
        <v>82</v>
      </c>
      <c r="AY195" s="239" t="s">
        <v>173</v>
      </c>
    </row>
    <row r="196" s="2" customFormat="1" ht="24.15" customHeight="1">
      <c r="A196" s="36"/>
      <c r="B196" s="37"/>
      <c r="C196" s="210" t="s">
        <v>389</v>
      </c>
      <c r="D196" s="210" t="s">
        <v>79</v>
      </c>
      <c r="E196" s="211" t="s">
        <v>1302</v>
      </c>
      <c r="F196" s="212" t="s">
        <v>1303</v>
      </c>
      <c r="G196" s="213" t="s">
        <v>347</v>
      </c>
      <c r="H196" s="214">
        <v>10</v>
      </c>
      <c r="I196" s="215"/>
      <c r="J196" s="216">
        <f>ROUND(I196*H196,2)</f>
        <v>0</v>
      </c>
      <c r="K196" s="212" t="s">
        <v>179</v>
      </c>
      <c r="L196" s="42"/>
      <c r="M196" s="217" t="s">
        <v>19</v>
      </c>
      <c r="N196" s="218" t="s">
        <v>46</v>
      </c>
      <c r="O196" s="82"/>
      <c r="P196" s="219">
        <f>O196*H196</f>
        <v>0</v>
      </c>
      <c r="Q196" s="219">
        <v>0.0018400000000000001</v>
      </c>
      <c r="R196" s="219">
        <f>Q196*H196</f>
        <v>0.0184</v>
      </c>
      <c r="S196" s="219">
        <v>0</v>
      </c>
      <c r="T196" s="22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1" t="s">
        <v>272</v>
      </c>
      <c r="AT196" s="221" t="s">
        <v>79</v>
      </c>
      <c r="AU196" s="221" t="s">
        <v>84</v>
      </c>
      <c r="AY196" s="15" t="s">
        <v>173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5" t="s">
        <v>82</v>
      </c>
      <c r="BK196" s="222">
        <f>ROUND(I196*H196,2)</f>
        <v>0</v>
      </c>
      <c r="BL196" s="15" t="s">
        <v>272</v>
      </c>
      <c r="BM196" s="221" t="s">
        <v>1304</v>
      </c>
    </row>
    <row r="197" s="2" customFormat="1">
      <c r="A197" s="36"/>
      <c r="B197" s="37"/>
      <c r="C197" s="38"/>
      <c r="D197" s="223" t="s">
        <v>181</v>
      </c>
      <c r="E197" s="38"/>
      <c r="F197" s="224" t="s">
        <v>1305</v>
      </c>
      <c r="G197" s="38"/>
      <c r="H197" s="38"/>
      <c r="I197" s="225"/>
      <c r="J197" s="38"/>
      <c r="K197" s="38"/>
      <c r="L197" s="42"/>
      <c r="M197" s="226"/>
      <c r="N197" s="227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181</v>
      </c>
      <c r="AU197" s="15" t="s">
        <v>84</v>
      </c>
    </row>
    <row r="198" s="13" customFormat="1">
      <c r="A198" s="13"/>
      <c r="B198" s="228"/>
      <c r="C198" s="229"/>
      <c r="D198" s="230" t="s">
        <v>183</v>
      </c>
      <c r="E198" s="231" t="s">
        <v>19</v>
      </c>
      <c r="F198" s="232" t="s">
        <v>1253</v>
      </c>
      <c r="G198" s="229"/>
      <c r="H198" s="233">
        <v>10</v>
      </c>
      <c r="I198" s="234"/>
      <c r="J198" s="229"/>
      <c r="K198" s="229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183</v>
      </c>
      <c r="AU198" s="239" t="s">
        <v>84</v>
      </c>
      <c r="AV198" s="13" t="s">
        <v>84</v>
      </c>
      <c r="AW198" s="13" t="s">
        <v>36</v>
      </c>
      <c r="AX198" s="13" t="s">
        <v>82</v>
      </c>
      <c r="AY198" s="239" t="s">
        <v>173</v>
      </c>
    </row>
    <row r="199" s="2" customFormat="1" ht="49.05" customHeight="1">
      <c r="A199" s="36"/>
      <c r="B199" s="37"/>
      <c r="C199" s="210" t="s">
        <v>394</v>
      </c>
      <c r="D199" s="210" t="s">
        <v>79</v>
      </c>
      <c r="E199" s="211" t="s">
        <v>1306</v>
      </c>
      <c r="F199" s="212" t="s">
        <v>1307</v>
      </c>
      <c r="G199" s="213" t="s">
        <v>248</v>
      </c>
      <c r="H199" s="214">
        <v>0.45700000000000002</v>
      </c>
      <c r="I199" s="215"/>
      <c r="J199" s="216">
        <f>ROUND(I199*H199,2)</f>
        <v>0</v>
      </c>
      <c r="K199" s="212" t="s">
        <v>179</v>
      </c>
      <c r="L199" s="42"/>
      <c r="M199" s="217" t="s">
        <v>19</v>
      </c>
      <c r="N199" s="218" t="s">
        <v>46</v>
      </c>
      <c r="O199" s="82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1" t="s">
        <v>272</v>
      </c>
      <c r="AT199" s="221" t="s">
        <v>79</v>
      </c>
      <c r="AU199" s="221" t="s">
        <v>84</v>
      </c>
      <c r="AY199" s="15" t="s">
        <v>173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5" t="s">
        <v>82</v>
      </c>
      <c r="BK199" s="222">
        <f>ROUND(I199*H199,2)</f>
        <v>0</v>
      </c>
      <c r="BL199" s="15" t="s">
        <v>272</v>
      </c>
      <c r="BM199" s="221" t="s">
        <v>1308</v>
      </c>
    </row>
    <row r="200" s="2" customFormat="1">
      <c r="A200" s="36"/>
      <c r="B200" s="37"/>
      <c r="C200" s="38"/>
      <c r="D200" s="223" t="s">
        <v>181</v>
      </c>
      <c r="E200" s="38"/>
      <c r="F200" s="224" t="s">
        <v>1309</v>
      </c>
      <c r="G200" s="38"/>
      <c r="H200" s="38"/>
      <c r="I200" s="225"/>
      <c r="J200" s="38"/>
      <c r="K200" s="38"/>
      <c r="L200" s="42"/>
      <c r="M200" s="226"/>
      <c r="N200" s="227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181</v>
      </c>
      <c r="AU200" s="15" t="s">
        <v>84</v>
      </c>
    </row>
    <row r="201" s="12" customFormat="1" ht="22.8" customHeight="1">
      <c r="A201" s="12"/>
      <c r="B201" s="194"/>
      <c r="C201" s="195"/>
      <c r="D201" s="196" t="s">
        <v>74</v>
      </c>
      <c r="E201" s="208" t="s">
        <v>1310</v>
      </c>
      <c r="F201" s="208" t="s">
        <v>1311</v>
      </c>
      <c r="G201" s="195"/>
      <c r="H201" s="195"/>
      <c r="I201" s="198"/>
      <c r="J201" s="209">
        <f>BK201</f>
        <v>0</v>
      </c>
      <c r="K201" s="195"/>
      <c r="L201" s="200"/>
      <c r="M201" s="201"/>
      <c r="N201" s="202"/>
      <c r="O201" s="202"/>
      <c r="P201" s="203">
        <f>SUM(P202:P206)</f>
        <v>0</v>
      </c>
      <c r="Q201" s="202"/>
      <c r="R201" s="203">
        <f>SUM(R202:R206)</f>
        <v>0.1104</v>
      </c>
      <c r="S201" s="202"/>
      <c r="T201" s="204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5" t="s">
        <v>84</v>
      </c>
      <c r="AT201" s="206" t="s">
        <v>74</v>
      </c>
      <c r="AU201" s="206" t="s">
        <v>82</v>
      </c>
      <c r="AY201" s="205" t="s">
        <v>173</v>
      </c>
      <c r="BK201" s="207">
        <f>SUM(BK202:BK206)</f>
        <v>0</v>
      </c>
    </row>
    <row r="202" s="2" customFormat="1" ht="37.8" customHeight="1">
      <c r="A202" s="36"/>
      <c r="B202" s="37"/>
      <c r="C202" s="210" t="s">
        <v>401</v>
      </c>
      <c r="D202" s="210" t="s">
        <v>79</v>
      </c>
      <c r="E202" s="211" t="s">
        <v>1312</v>
      </c>
      <c r="F202" s="212" t="s">
        <v>1313</v>
      </c>
      <c r="G202" s="213" t="s">
        <v>347</v>
      </c>
      <c r="H202" s="214">
        <v>12</v>
      </c>
      <c r="I202" s="215"/>
      <c r="J202" s="216">
        <f>ROUND(I202*H202,2)</f>
        <v>0</v>
      </c>
      <c r="K202" s="212" t="s">
        <v>179</v>
      </c>
      <c r="L202" s="42"/>
      <c r="M202" s="217" t="s">
        <v>19</v>
      </c>
      <c r="N202" s="218" t="s">
        <v>46</v>
      </c>
      <c r="O202" s="82"/>
      <c r="P202" s="219">
        <f>O202*H202</f>
        <v>0</v>
      </c>
      <c r="Q202" s="219">
        <v>0.0091999999999999998</v>
      </c>
      <c r="R202" s="219">
        <f>Q202*H202</f>
        <v>0.1104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272</v>
      </c>
      <c r="AT202" s="221" t="s">
        <v>79</v>
      </c>
      <c r="AU202" s="221" t="s">
        <v>84</v>
      </c>
      <c r="AY202" s="15" t="s">
        <v>173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5" t="s">
        <v>82</v>
      </c>
      <c r="BK202" s="222">
        <f>ROUND(I202*H202,2)</f>
        <v>0</v>
      </c>
      <c r="BL202" s="15" t="s">
        <v>272</v>
      </c>
      <c r="BM202" s="221" t="s">
        <v>1314</v>
      </c>
    </row>
    <row r="203" s="2" customFormat="1">
      <c r="A203" s="36"/>
      <c r="B203" s="37"/>
      <c r="C203" s="38"/>
      <c r="D203" s="223" t="s">
        <v>181</v>
      </c>
      <c r="E203" s="38"/>
      <c r="F203" s="224" t="s">
        <v>1315</v>
      </c>
      <c r="G203" s="38"/>
      <c r="H203" s="38"/>
      <c r="I203" s="225"/>
      <c r="J203" s="38"/>
      <c r="K203" s="38"/>
      <c r="L203" s="42"/>
      <c r="M203" s="226"/>
      <c r="N203" s="227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181</v>
      </c>
      <c r="AU203" s="15" t="s">
        <v>84</v>
      </c>
    </row>
    <row r="204" s="13" customFormat="1">
      <c r="A204" s="13"/>
      <c r="B204" s="228"/>
      <c r="C204" s="229"/>
      <c r="D204" s="230" t="s">
        <v>183</v>
      </c>
      <c r="E204" s="231" t="s">
        <v>19</v>
      </c>
      <c r="F204" s="232" t="s">
        <v>1246</v>
      </c>
      <c r="G204" s="229"/>
      <c r="H204" s="233">
        <v>12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183</v>
      </c>
      <c r="AU204" s="239" t="s">
        <v>84</v>
      </c>
      <c r="AV204" s="13" t="s">
        <v>84</v>
      </c>
      <c r="AW204" s="13" t="s">
        <v>36</v>
      </c>
      <c r="AX204" s="13" t="s">
        <v>82</v>
      </c>
      <c r="AY204" s="239" t="s">
        <v>173</v>
      </c>
    </row>
    <row r="205" s="2" customFormat="1" ht="49.05" customHeight="1">
      <c r="A205" s="36"/>
      <c r="B205" s="37"/>
      <c r="C205" s="210" t="s">
        <v>405</v>
      </c>
      <c r="D205" s="210" t="s">
        <v>79</v>
      </c>
      <c r="E205" s="211" t="s">
        <v>1316</v>
      </c>
      <c r="F205" s="212" t="s">
        <v>1317</v>
      </c>
      <c r="G205" s="213" t="s">
        <v>248</v>
      </c>
      <c r="H205" s="214">
        <v>0.11</v>
      </c>
      <c r="I205" s="215"/>
      <c r="J205" s="216">
        <f>ROUND(I205*H205,2)</f>
        <v>0</v>
      </c>
      <c r="K205" s="212" t="s">
        <v>179</v>
      </c>
      <c r="L205" s="42"/>
      <c r="M205" s="217" t="s">
        <v>19</v>
      </c>
      <c r="N205" s="218" t="s">
        <v>46</v>
      </c>
      <c r="O205" s="82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272</v>
      </c>
      <c r="AT205" s="221" t="s">
        <v>79</v>
      </c>
      <c r="AU205" s="221" t="s">
        <v>84</v>
      </c>
      <c r="AY205" s="15" t="s">
        <v>173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5" t="s">
        <v>82</v>
      </c>
      <c r="BK205" s="222">
        <f>ROUND(I205*H205,2)</f>
        <v>0</v>
      </c>
      <c r="BL205" s="15" t="s">
        <v>272</v>
      </c>
      <c r="BM205" s="221" t="s">
        <v>1318</v>
      </c>
    </row>
    <row r="206" s="2" customFormat="1">
      <c r="A206" s="36"/>
      <c r="B206" s="37"/>
      <c r="C206" s="38"/>
      <c r="D206" s="223" t="s">
        <v>181</v>
      </c>
      <c r="E206" s="38"/>
      <c r="F206" s="224" t="s">
        <v>1319</v>
      </c>
      <c r="G206" s="38"/>
      <c r="H206" s="38"/>
      <c r="I206" s="225"/>
      <c r="J206" s="38"/>
      <c r="K206" s="38"/>
      <c r="L206" s="42"/>
      <c r="M206" s="226"/>
      <c r="N206" s="227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181</v>
      </c>
      <c r="AU206" s="15" t="s">
        <v>84</v>
      </c>
    </row>
    <row r="207" s="12" customFormat="1" ht="22.8" customHeight="1">
      <c r="A207" s="12"/>
      <c r="B207" s="194"/>
      <c r="C207" s="195"/>
      <c r="D207" s="196" t="s">
        <v>74</v>
      </c>
      <c r="E207" s="208" t="s">
        <v>1137</v>
      </c>
      <c r="F207" s="208" t="s">
        <v>1138</v>
      </c>
      <c r="G207" s="195"/>
      <c r="H207" s="195"/>
      <c r="I207" s="198"/>
      <c r="J207" s="209">
        <f>BK207</f>
        <v>0</v>
      </c>
      <c r="K207" s="195"/>
      <c r="L207" s="200"/>
      <c r="M207" s="201"/>
      <c r="N207" s="202"/>
      <c r="O207" s="202"/>
      <c r="P207" s="203">
        <f>SUM(P208:P216)</f>
        <v>0</v>
      </c>
      <c r="Q207" s="202"/>
      <c r="R207" s="203">
        <f>SUM(R208:R216)</f>
        <v>0.0051199999999999996</v>
      </c>
      <c r="S207" s="202"/>
      <c r="T207" s="204">
        <f>SUM(T208:T216)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5" t="s">
        <v>84</v>
      </c>
      <c r="AT207" s="206" t="s">
        <v>74</v>
      </c>
      <c r="AU207" s="206" t="s">
        <v>82</v>
      </c>
      <c r="AY207" s="205" t="s">
        <v>173</v>
      </c>
      <c r="BK207" s="207">
        <f>SUM(BK208:BK216)</f>
        <v>0</v>
      </c>
    </row>
    <row r="208" s="2" customFormat="1" ht="24.15" customHeight="1">
      <c r="A208" s="36"/>
      <c r="B208" s="37"/>
      <c r="C208" s="210" t="s">
        <v>411</v>
      </c>
      <c r="D208" s="210" t="s">
        <v>79</v>
      </c>
      <c r="E208" s="211" t="s">
        <v>1320</v>
      </c>
      <c r="F208" s="212" t="s">
        <v>1321</v>
      </c>
      <c r="G208" s="213" t="s">
        <v>374</v>
      </c>
      <c r="H208" s="214">
        <v>80</v>
      </c>
      <c r="I208" s="215"/>
      <c r="J208" s="216">
        <f>ROUND(I208*H208,2)</f>
        <v>0</v>
      </c>
      <c r="K208" s="212" t="s">
        <v>19</v>
      </c>
      <c r="L208" s="42"/>
      <c r="M208" s="217" t="s">
        <v>19</v>
      </c>
      <c r="N208" s="218" t="s">
        <v>46</v>
      </c>
      <c r="O208" s="82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1" t="s">
        <v>272</v>
      </c>
      <c r="AT208" s="221" t="s">
        <v>79</v>
      </c>
      <c r="AU208" s="221" t="s">
        <v>84</v>
      </c>
      <c r="AY208" s="15" t="s">
        <v>173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5" t="s">
        <v>82</v>
      </c>
      <c r="BK208" s="222">
        <f>ROUND(I208*H208,2)</f>
        <v>0</v>
      </c>
      <c r="BL208" s="15" t="s">
        <v>272</v>
      </c>
      <c r="BM208" s="221" t="s">
        <v>1322</v>
      </c>
    </row>
    <row r="209" s="2" customFormat="1" ht="49.05" customHeight="1">
      <c r="A209" s="36"/>
      <c r="B209" s="37"/>
      <c r="C209" s="210" t="s">
        <v>418</v>
      </c>
      <c r="D209" s="210" t="s">
        <v>79</v>
      </c>
      <c r="E209" s="211" t="s">
        <v>1323</v>
      </c>
      <c r="F209" s="212" t="s">
        <v>1324</v>
      </c>
      <c r="G209" s="213" t="s">
        <v>322</v>
      </c>
      <c r="H209" s="214">
        <v>7</v>
      </c>
      <c r="I209" s="215"/>
      <c r="J209" s="216">
        <f>ROUND(I209*H209,2)</f>
        <v>0</v>
      </c>
      <c r="K209" s="212" t="s">
        <v>179</v>
      </c>
      <c r="L209" s="42"/>
      <c r="M209" s="217" t="s">
        <v>19</v>
      </c>
      <c r="N209" s="218" t="s">
        <v>46</v>
      </c>
      <c r="O209" s="82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1" t="s">
        <v>272</v>
      </c>
      <c r="AT209" s="221" t="s">
        <v>79</v>
      </c>
      <c r="AU209" s="221" t="s">
        <v>84</v>
      </c>
      <c r="AY209" s="15" t="s">
        <v>173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5" t="s">
        <v>82</v>
      </c>
      <c r="BK209" s="222">
        <f>ROUND(I209*H209,2)</f>
        <v>0</v>
      </c>
      <c r="BL209" s="15" t="s">
        <v>272</v>
      </c>
      <c r="BM209" s="221" t="s">
        <v>1325</v>
      </c>
    </row>
    <row r="210" s="2" customFormat="1">
      <c r="A210" s="36"/>
      <c r="B210" s="37"/>
      <c r="C210" s="38"/>
      <c r="D210" s="223" t="s">
        <v>181</v>
      </c>
      <c r="E210" s="38"/>
      <c r="F210" s="224" t="s">
        <v>1326</v>
      </c>
      <c r="G210" s="38"/>
      <c r="H210" s="38"/>
      <c r="I210" s="225"/>
      <c r="J210" s="38"/>
      <c r="K210" s="38"/>
      <c r="L210" s="42"/>
      <c r="M210" s="226"/>
      <c r="N210" s="227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181</v>
      </c>
      <c r="AU210" s="15" t="s">
        <v>84</v>
      </c>
    </row>
    <row r="211" s="2" customFormat="1" ht="24.15" customHeight="1">
      <c r="A211" s="36"/>
      <c r="B211" s="37"/>
      <c r="C211" s="240" t="s">
        <v>424</v>
      </c>
      <c r="D211" s="240" t="s">
        <v>102</v>
      </c>
      <c r="E211" s="241" t="s">
        <v>1327</v>
      </c>
      <c r="F211" s="242" t="s">
        <v>1328</v>
      </c>
      <c r="G211" s="243" t="s">
        <v>322</v>
      </c>
      <c r="H211" s="244">
        <v>7</v>
      </c>
      <c r="I211" s="245"/>
      <c r="J211" s="246">
        <f>ROUND(I211*H211,2)</f>
        <v>0</v>
      </c>
      <c r="K211" s="242" t="s">
        <v>179</v>
      </c>
      <c r="L211" s="247"/>
      <c r="M211" s="248" t="s">
        <v>19</v>
      </c>
      <c r="N211" s="249" t="s">
        <v>46</v>
      </c>
      <c r="O211" s="82"/>
      <c r="P211" s="219">
        <f>O211*H211</f>
        <v>0</v>
      </c>
      <c r="Q211" s="219">
        <v>0.00050000000000000001</v>
      </c>
      <c r="R211" s="219">
        <f>Q211*H211</f>
        <v>0.0035000000000000001</v>
      </c>
      <c r="S211" s="219">
        <v>0</v>
      </c>
      <c r="T211" s="22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1" t="s">
        <v>363</v>
      </c>
      <c r="AT211" s="221" t="s">
        <v>102</v>
      </c>
      <c r="AU211" s="221" t="s">
        <v>84</v>
      </c>
      <c r="AY211" s="15" t="s">
        <v>173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5" t="s">
        <v>82</v>
      </c>
      <c r="BK211" s="222">
        <f>ROUND(I211*H211,2)</f>
        <v>0</v>
      </c>
      <c r="BL211" s="15" t="s">
        <v>272</v>
      </c>
      <c r="BM211" s="221" t="s">
        <v>1329</v>
      </c>
    </row>
    <row r="212" s="2" customFormat="1" ht="49.05" customHeight="1">
      <c r="A212" s="36"/>
      <c r="B212" s="37"/>
      <c r="C212" s="210" t="s">
        <v>430</v>
      </c>
      <c r="D212" s="210" t="s">
        <v>79</v>
      </c>
      <c r="E212" s="211" t="s">
        <v>1330</v>
      </c>
      <c r="F212" s="212" t="s">
        <v>1331</v>
      </c>
      <c r="G212" s="213" t="s">
        <v>322</v>
      </c>
      <c r="H212" s="214">
        <v>3</v>
      </c>
      <c r="I212" s="215"/>
      <c r="J212" s="216">
        <f>ROUND(I212*H212,2)</f>
        <v>0</v>
      </c>
      <c r="K212" s="212" t="s">
        <v>179</v>
      </c>
      <c r="L212" s="42"/>
      <c r="M212" s="217" t="s">
        <v>19</v>
      </c>
      <c r="N212" s="218" t="s">
        <v>46</v>
      </c>
      <c r="O212" s="82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1" t="s">
        <v>272</v>
      </c>
      <c r="AT212" s="221" t="s">
        <v>79</v>
      </c>
      <c r="AU212" s="221" t="s">
        <v>84</v>
      </c>
      <c r="AY212" s="15" t="s">
        <v>173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5" t="s">
        <v>82</v>
      </c>
      <c r="BK212" s="222">
        <f>ROUND(I212*H212,2)</f>
        <v>0</v>
      </c>
      <c r="BL212" s="15" t="s">
        <v>272</v>
      </c>
      <c r="BM212" s="221" t="s">
        <v>1332</v>
      </c>
    </row>
    <row r="213" s="2" customFormat="1">
      <c r="A213" s="36"/>
      <c r="B213" s="37"/>
      <c r="C213" s="38"/>
      <c r="D213" s="223" t="s">
        <v>181</v>
      </c>
      <c r="E213" s="38"/>
      <c r="F213" s="224" t="s">
        <v>1333</v>
      </c>
      <c r="G213" s="38"/>
      <c r="H213" s="38"/>
      <c r="I213" s="225"/>
      <c r="J213" s="38"/>
      <c r="K213" s="38"/>
      <c r="L213" s="42"/>
      <c r="M213" s="226"/>
      <c r="N213" s="227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181</v>
      </c>
      <c r="AU213" s="15" t="s">
        <v>84</v>
      </c>
    </row>
    <row r="214" s="13" customFormat="1">
      <c r="A214" s="13"/>
      <c r="B214" s="228"/>
      <c r="C214" s="229"/>
      <c r="D214" s="230" t="s">
        <v>183</v>
      </c>
      <c r="E214" s="231" t="s">
        <v>19</v>
      </c>
      <c r="F214" s="232" t="s">
        <v>1334</v>
      </c>
      <c r="G214" s="229"/>
      <c r="H214" s="233">
        <v>1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183</v>
      </c>
      <c r="AU214" s="239" t="s">
        <v>84</v>
      </c>
      <c r="AV214" s="13" t="s">
        <v>84</v>
      </c>
      <c r="AW214" s="13" t="s">
        <v>36</v>
      </c>
      <c r="AX214" s="13" t="s">
        <v>75</v>
      </c>
      <c r="AY214" s="239" t="s">
        <v>173</v>
      </c>
    </row>
    <row r="215" s="13" customFormat="1">
      <c r="A215" s="13"/>
      <c r="B215" s="228"/>
      <c r="C215" s="229"/>
      <c r="D215" s="230" t="s">
        <v>183</v>
      </c>
      <c r="E215" s="231" t="s">
        <v>19</v>
      </c>
      <c r="F215" s="232" t="s">
        <v>1335</v>
      </c>
      <c r="G215" s="229"/>
      <c r="H215" s="233">
        <v>2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183</v>
      </c>
      <c r="AU215" s="239" t="s">
        <v>84</v>
      </c>
      <c r="AV215" s="13" t="s">
        <v>84</v>
      </c>
      <c r="AW215" s="13" t="s">
        <v>36</v>
      </c>
      <c r="AX215" s="13" t="s">
        <v>75</v>
      </c>
      <c r="AY215" s="239" t="s">
        <v>173</v>
      </c>
    </row>
    <row r="216" s="2" customFormat="1" ht="33" customHeight="1">
      <c r="A216" s="36"/>
      <c r="B216" s="37"/>
      <c r="C216" s="240" t="s">
        <v>434</v>
      </c>
      <c r="D216" s="240" t="s">
        <v>102</v>
      </c>
      <c r="E216" s="241" t="s">
        <v>1336</v>
      </c>
      <c r="F216" s="242" t="s">
        <v>1337</v>
      </c>
      <c r="G216" s="243" t="s">
        <v>322</v>
      </c>
      <c r="H216" s="244">
        <v>3</v>
      </c>
      <c r="I216" s="245"/>
      <c r="J216" s="246">
        <f>ROUND(I216*H216,2)</f>
        <v>0</v>
      </c>
      <c r="K216" s="242" t="s">
        <v>179</v>
      </c>
      <c r="L216" s="247"/>
      <c r="M216" s="248" t="s">
        <v>19</v>
      </c>
      <c r="N216" s="249" t="s">
        <v>46</v>
      </c>
      <c r="O216" s="82"/>
      <c r="P216" s="219">
        <f>O216*H216</f>
        <v>0</v>
      </c>
      <c r="Q216" s="219">
        <v>0.00054000000000000001</v>
      </c>
      <c r="R216" s="219">
        <f>Q216*H216</f>
        <v>0.0016199999999999999</v>
      </c>
      <c r="S216" s="219">
        <v>0</v>
      </c>
      <c r="T216" s="22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1" t="s">
        <v>363</v>
      </c>
      <c r="AT216" s="221" t="s">
        <v>102</v>
      </c>
      <c r="AU216" s="221" t="s">
        <v>84</v>
      </c>
      <c r="AY216" s="15" t="s">
        <v>173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5" t="s">
        <v>82</v>
      </c>
      <c r="BK216" s="222">
        <f>ROUND(I216*H216,2)</f>
        <v>0</v>
      </c>
      <c r="BL216" s="15" t="s">
        <v>272</v>
      </c>
      <c r="BM216" s="221" t="s">
        <v>1338</v>
      </c>
    </row>
    <row r="217" s="12" customFormat="1" ht="22.8" customHeight="1">
      <c r="A217" s="12"/>
      <c r="B217" s="194"/>
      <c r="C217" s="195"/>
      <c r="D217" s="196" t="s">
        <v>74</v>
      </c>
      <c r="E217" s="208" t="s">
        <v>439</v>
      </c>
      <c r="F217" s="208" t="s">
        <v>440</v>
      </c>
      <c r="G217" s="195"/>
      <c r="H217" s="195"/>
      <c r="I217" s="198"/>
      <c r="J217" s="209">
        <f>BK217</f>
        <v>0</v>
      </c>
      <c r="K217" s="195"/>
      <c r="L217" s="200"/>
      <c r="M217" s="201"/>
      <c r="N217" s="202"/>
      <c r="O217" s="202"/>
      <c r="P217" s="203">
        <f>SUM(P218:P222)</f>
        <v>0</v>
      </c>
      <c r="Q217" s="202"/>
      <c r="R217" s="203">
        <f>SUM(R218:R222)</f>
        <v>0.00089999999999999998</v>
      </c>
      <c r="S217" s="202"/>
      <c r="T217" s="204">
        <f>SUM(T218:T222)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5" t="s">
        <v>84</v>
      </c>
      <c r="AT217" s="206" t="s">
        <v>74</v>
      </c>
      <c r="AU217" s="206" t="s">
        <v>82</v>
      </c>
      <c r="AY217" s="205" t="s">
        <v>173</v>
      </c>
      <c r="BK217" s="207">
        <f>SUM(BK218:BK222)</f>
        <v>0</v>
      </c>
    </row>
    <row r="218" s="2" customFormat="1" ht="33" customHeight="1">
      <c r="A218" s="36"/>
      <c r="B218" s="37"/>
      <c r="C218" s="210" t="s">
        <v>441</v>
      </c>
      <c r="D218" s="210" t="s">
        <v>79</v>
      </c>
      <c r="E218" s="211" t="s">
        <v>1339</v>
      </c>
      <c r="F218" s="212" t="s">
        <v>1340</v>
      </c>
      <c r="G218" s="213" t="s">
        <v>322</v>
      </c>
      <c r="H218" s="214">
        <v>1</v>
      </c>
      <c r="I218" s="215"/>
      <c r="J218" s="216">
        <f>ROUND(I218*H218,2)</f>
        <v>0</v>
      </c>
      <c r="K218" s="212" t="s">
        <v>179</v>
      </c>
      <c r="L218" s="42"/>
      <c r="M218" s="217" t="s">
        <v>19</v>
      </c>
      <c r="N218" s="218" t="s">
        <v>46</v>
      </c>
      <c r="O218" s="82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1" t="s">
        <v>272</v>
      </c>
      <c r="AT218" s="221" t="s">
        <v>79</v>
      </c>
      <c r="AU218" s="221" t="s">
        <v>84</v>
      </c>
      <c r="AY218" s="15" t="s">
        <v>173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5" t="s">
        <v>82</v>
      </c>
      <c r="BK218" s="222">
        <f>ROUND(I218*H218,2)</f>
        <v>0</v>
      </c>
      <c r="BL218" s="15" t="s">
        <v>272</v>
      </c>
      <c r="BM218" s="221" t="s">
        <v>1341</v>
      </c>
    </row>
    <row r="219" s="2" customFormat="1">
      <c r="A219" s="36"/>
      <c r="B219" s="37"/>
      <c r="C219" s="38"/>
      <c r="D219" s="223" t="s">
        <v>181</v>
      </c>
      <c r="E219" s="38"/>
      <c r="F219" s="224" t="s">
        <v>1342</v>
      </c>
      <c r="G219" s="38"/>
      <c r="H219" s="38"/>
      <c r="I219" s="225"/>
      <c r="J219" s="38"/>
      <c r="K219" s="38"/>
      <c r="L219" s="42"/>
      <c r="M219" s="226"/>
      <c r="N219" s="227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181</v>
      </c>
      <c r="AU219" s="15" t="s">
        <v>84</v>
      </c>
    </row>
    <row r="220" s="2" customFormat="1" ht="24.15" customHeight="1">
      <c r="A220" s="36"/>
      <c r="B220" s="37"/>
      <c r="C220" s="240" t="s">
        <v>446</v>
      </c>
      <c r="D220" s="240" t="s">
        <v>102</v>
      </c>
      <c r="E220" s="241" t="s">
        <v>1343</v>
      </c>
      <c r="F220" s="242" t="s">
        <v>1344</v>
      </c>
      <c r="G220" s="243" t="s">
        <v>322</v>
      </c>
      <c r="H220" s="244">
        <v>1</v>
      </c>
      <c r="I220" s="245"/>
      <c r="J220" s="246">
        <f>ROUND(I220*H220,2)</f>
        <v>0</v>
      </c>
      <c r="K220" s="242" t="s">
        <v>179</v>
      </c>
      <c r="L220" s="247"/>
      <c r="M220" s="248" t="s">
        <v>19</v>
      </c>
      <c r="N220" s="249" t="s">
        <v>46</v>
      </c>
      <c r="O220" s="82"/>
      <c r="P220" s="219">
        <f>O220*H220</f>
        <v>0</v>
      </c>
      <c r="Q220" s="219">
        <v>0.00089999999999999998</v>
      </c>
      <c r="R220" s="219">
        <f>Q220*H220</f>
        <v>0.00089999999999999998</v>
      </c>
      <c r="S220" s="219">
        <v>0</v>
      </c>
      <c r="T220" s="22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1" t="s">
        <v>363</v>
      </c>
      <c r="AT220" s="221" t="s">
        <v>102</v>
      </c>
      <c r="AU220" s="221" t="s">
        <v>84</v>
      </c>
      <c r="AY220" s="15" t="s">
        <v>173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5" t="s">
        <v>82</v>
      </c>
      <c r="BK220" s="222">
        <f>ROUND(I220*H220,2)</f>
        <v>0</v>
      </c>
      <c r="BL220" s="15" t="s">
        <v>272</v>
      </c>
      <c r="BM220" s="221" t="s">
        <v>1345</v>
      </c>
    </row>
    <row r="221" s="2" customFormat="1" ht="49.05" customHeight="1">
      <c r="A221" s="36"/>
      <c r="B221" s="37"/>
      <c r="C221" s="210" t="s">
        <v>451</v>
      </c>
      <c r="D221" s="210" t="s">
        <v>79</v>
      </c>
      <c r="E221" s="211" t="s">
        <v>467</v>
      </c>
      <c r="F221" s="212" t="s">
        <v>468</v>
      </c>
      <c r="G221" s="213" t="s">
        <v>248</v>
      </c>
      <c r="H221" s="214">
        <v>0.001</v>
      </c>
      <c r="I221" s="215"/>
      <c r="J221" s="216">
        <f>ROUND(I221*H221,2)</f>
        <v>0</v>
      </c>
      <c r="K221" s="212" t="s">
        <v>179</v>
      </c>
      <c r="L221" s="42"/>
      <c r="M221" s="217" t="s">
        <v>19</v>
      </c>
      <c r="N221" s="218" t="s">
        <v>46</v>
      </c>
      <c r="O221" s="82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1" t="s">
        <v>272</v>
      </c>
      <c r="AT221" s="221" t="s">
        <v>79</v>
      </c>
      <c r="AU221" s="221" t="s">
        <v>84</v>
      </c>
      <c r="AY221" s="15" t="s">
        <v>173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5" t="s">
        <v>82</v>
      </c>
      <c r="BK221" s="222">
        <f>ROUND(I221*H221,2)</f>
        <v>0</v>
      </c>
      <c r="BL221" s="15" t="s">
        <v>272</v>
      </c>
      <c r="BM221" s="221" t="s">
        <v>1346</v>
      </c>
    </row>
    <row r="222" s="2" customFormat="1">
      <c r="A222" s="36"/>
      <c r="B222" s="37"/>
      <c r="C222" s="38"/>
      <c r="D222" s="223" t="s">
        <v>181</v>
      </c>
      <c r="E222" s="38"/>
      <c r="F222" s="224" t="s">
        <v>470</v>
      </c>
      <c r="G222" s="38"/>
      <c r="H222" s="38"/>
      <c r="I222" s="225"/>
      <c r="J222" s="38"/>
      <c r="K222" s="38"/>
      <c r="L222" s="42"/>
      <c r="M222" s="226"/>
      <c r="N222" s="227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181</v>
      </c>
      <c r="AU222" s="15" t="s">
        <v>84</v>
      </c>
    </row>
    <row r="223" s="12" customFormat="1" ht="22.8" customHeight="1">
      <c r="A223" s="12"/>
      <c r="B223" s="194"/>
      <c r="C223" s="195"/>
      <c r="D223" s="196" t="s">
        <v>74</v>
      </c>
      <c r="E223" s="208" t="s">
        <v>479</v>
      </c>
      <c r="F223" s="208" t="s">
        <v>480</v>
      </c>
      <c r="G223" s="195"/>
      <c r="H223" s="195"/>
      <c r="I223" s="198"/>
      <c r="J223" s="209">
        <f>BK223</f>
        <v>0</v>
      </c>
      <c r="K223" s="195"/>
      <c r="L223" s="200"/>
      <c r="M223" s="201"/>
      <c r="N223" s="202"/>
      <c r="O223" s="202"/>
      <c r="P223" s="203">
        <f>SUM(P224:P252)</f>
        <v>0</v>
      </c>
      <c r="Q223" s="202"/>
      <c r="R223" s="203">
        <f>SUM(R224:R252)</f>
        <v>1.4391896000000002</v>
      </c>
      <c r="S223" s="202"/>
      <c r="T223" s="204">
        <f>SUM(T224:T252)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5" t="s">
        <v>84</v>
      </c>
      <c r="AT223" s="206" t="s">
        <v>74</v>
      </c>
      <c r="AU223" s="206" t="s">
        <v>82</v>
      </c>
      <c r="AY223" s="205" t="s">
        <v>173</v>
      </c>
      <c r="BK223" s="207">
        <f>SUM(BK224:BK252)</f>
        <v>0</v>
      </c>
    </row>
    <row r="224" s="2" customFormat="1" ht="44.25" customHeight="1">
      <c r="A224" s="36"/>
      <c r="B224" s="37"/>
      <c r="C224" s="210" t="s">
        <v>456</v>
      </c>
      <c r="D224" s="210" t="s">
        <v>79</v>
      </c>
      <c r="E224" s="211" t="s">
        <v>1347</v>
      </c>
      <c r="F224" s="212" t="s">
        <v>1348</v>
      </c>
      <c r="G224" s="213" t="s">
        <v>232</v>
      </c>
      <c r="H224" s="214">
        <v>79.420000000000002</v>
      </c>
      <c r="I224" s="215"/>
      <c r="J224" s="216">
        <f>ROUND(I224*H224,2)</f>
        <v>0</v>
      </c>
      <c r="K224" s="212" t="s">
        <v>179</v>
      </c>
      <c r="L224" s="42"/>
      <c r="M224" s="217" t="s">
        <v>19</v>
      </c>
      <c r="N224" s="218" t="s">
        <v>46</v>
      </c>
      <c r="O224" s="82"/>
      <c r="P224" s="219">
        <f>O224*H224</f>
        <v>0</v>
      </c>
      <c r="Q224" s="219">
        <v>1.0000000000000001E-05</v>
      </c>
      <c r="R224" s="219">
        <f>Q224*H224</f>
        <v>0.00079420000000000011</v>
      </c>
      <c r="S224" s="219">
        <v>0</v>
      </c>
      <c r="T224" s="22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1" t="s">
        <v>272</v>
      </c>
      <c r="AT224" s="221" t="s">
        <v>79</v>
      </c>
      <c r="AU224" s="221" t="s">
        <v>84</v>
      </c>
      <c r="AY224" s="15" t="s">
        <v>173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5" t="s">
        <v>82</v>
      </c>
      <c r="BK224" s="222">
        <f>ROUND(I224*H224,2)</f>
        <v>0</v>
      </c>
      <c r="BL224" s="15" t="s">
        <v>272</v>
      </c>
      <c r="BM224" s="221" t="s">
        <v>1349</v>
      </c>
    </row>
    <row r="225" s="2" customFormat="1">
      <c r="A225" s="36"/>
      <c r="B225" s="37"/>
      <c r="C225" s="38"/>
      <c r="D225" s="223" t="s">
        <v>181</v>
      </c>
      <c r="E225" s="38"/>
      <c r="F225" s="224" t="s">
        <v>1350</v>
      </c>
      <c r="G225" s="38"/>
      <c r="H225" s="38"/>
      <c r="I225" s="225"/>
      <c r="J225" s="38"/>
      <c r="K225" s="38"/>
      <c r="L225" s="42"/>
      <c r="M225" s="226"/>
      <c r="N225" s="227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181</v>
      </c>
      <c r="AU225" s="15" t="s">
        <v>84</v>
      </c>
    </row>
    <row r="226" s="13" customFormat="1">
      <c r="A226" s="13"/>
      <c r="B226" s="228"/>
      <c r="C226" s="229"/>
      <c r="D226" s="230" t="s">
        <v>183</v>
      </c>
      <c r="E226" s="231" t="s">
        <v>19</v>
      </c>
      <c r="F226" s="232" t="s">
        <v>1351</v>
      </c>
      <c r="G226" s="229"/>
      <c r="H226" s="233">
        <v>11.18</v>
      </c>
      <c r="I226" s="234"/>
      <c r="J226" s="229"/>
      <c r="K226" s="229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183</v>
      </c>
      <c r="AU226" s="239" t="s">
        <v>84</v>
      </c>
      <c r="AV226" s="13" t="s">
        <v>84</v>
      </c>
      <c r="AW226" s="13" t="s">
        <v>36</v>
      </c>
      <c r="AX226" s="13" t="s">
        <v>75</v>
      </c>
      <c r="AY226" s="239" t="s">
        <v>173</v>
      </c>
    </row>
    <row r="227" s="13" customFormat="1">
      <c r="A227" s="13"/>
      <c r="B227" s="228"/>
      <c r="C227" s="229"/>
      <c r="D227" s="230" t="s">
        <v>183</v>
      </c>
      <c r="E227" s="231" t="s">
        <v>19</v>
      </c>
      <c r="F227" s="232" t="s">
        <v>1352</v>
      </c>
      <c r="G227" s="229"/>
      <c r="H227" s="233">
        <v>15.15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183</v>
      </c>
      <c r="AU227" s="239" t="s">
        <v>84</v>
      </c>
      <c r="AV227" s="13" t="s">
        <v>84</v>
      </c>
      <c r="AW227" s="13" t="s">
        <v>36</v>
      </c>
      <c r="AX227" s="13" t="s">
        <v>75</v>
      </c>
      <c r="AY227" s="239" t="s">
        <v>173</v>
      </c>
    </row>
    <row r="228" s="13" customFormat="1">
      <c r="A228" s="13"/>
      <c r="B228" s="228"/>
      <c r="C228" s="229"/>
      <c r="D228" s="230" t="s">
        <v>183</v>
      </c>
      <c r="E228" s="231" t="s">
        <v>19</v>
      </c>
      <c r="F228" s="232" t="s">
        <v>1353</v>
      </c>
      <c r="G228" s="229"/>
      <c r="H228" s="233">
        <v>14.35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183</v>
      </c>
      <c r="AU228" s="239" t="s">
        <v>84</v>
      </c>
      <c r="AV228" s="13" t="s">
        <v>84</v>
      </c>
      <c r="AW228" s="13" t="s">
        <v>36</v>
      </c>
      <c r="AX228" s="13" t="s">
        <v>75</v>
      </c>
      <c r="AY228" s="239" t="s">
        <v>173</v>
      </c>
    </row>
    <row r="229" s="13" customFormat="1">
      <c r="A229" s="13"/>
      <c r="B229" s="228"/>
      <c r="C229" s="229"/>
      <c r="D229" s="230" t="s">
        <v>183</v>
      </c>
      <c r="E229" s="231" t="s">
        <v>19</v>
      </c>
      <c r="F229" s="232" t="s">
        <v>1354</v>
      </c>
      <c r="G229" s="229"/>
      <c r="H229" s="233">
        <v>6.9199999999999999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183</v>
      </c>
      <c r="AU229" s="239" t="s">
        <v>84</v>
      </c>
      <c r="AV229" s="13" t="s">
        <v>84</v>
      </c>
      <c r="AW229" s="13" t="s">
        <v>36</v>
      </c>
      <c r="AX229" s="13" t="s">
        <v>75</v>
      </c>
      <c r="AY229" s="239" t="s">
        <v>173</v>
      </c>
    </row>
    <row r="230" s="13" customFormat="1">
      <c r="A230" s="13"/>
      <c r="B230" s="228"/>
      <c r="C230" s="229"/>
      <c r="D230" s="230" t="s">
        <v>183</v>
      </c>
      <c r="E230" s="231" t="s">
        <v>19</v>
      </c>
      <c r="F230" s="232" t="s">
        <v>1355</v>
      </c>
      <c r="G230" s="229"/>
      <c r="H230" s="233">
        <v>8.6600000000000001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183</v>
      </c>
      <c r="AU230" s="239" t="s">
        <v>84</v>
      </c>
      <c r="AV230" s="13" t="s">
        <v>84</v>
      </c>
      <c r="AW230" s="13" t="s">
        <v>36</v>
      </c>
      <c r="AX230" s="13" t="s">
        <v>75</v>
      </c>
      <c r="AY230" s="239" t="s">
        <v>173</v>
      </c>
    </row>
    <row r="231" s="13" customFormat="1">
      <c r="A231" s="13"/>
      <c r="B231" s="228"/>
      <c r="C231" s="229"/>
      <c r="D231" s="230" t="s">
        <v>183</v>
      </c>
      <c r="E231" s="231" t="s">
        <v>19</v>
      </c>
      <c r="F231" s="232" t="s">
        <v>1356</v>
      </c>
      <c r="G231" s="229"/>
      <c r="H231" s="233">
        <v>23.16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183</v>
      </c>
      <c r="AU231" s="239" t="s">
        <v>84</v>
      </c>
      <c r="AV231" s="13" t="s">
        <v>84</v>
      </c>
      <c r="AW231" s="13" t="s">
        <v>36</v>
      </c>
      <c r="AX231" s="13" t="s">
        <v>75</v>
      </c>
      <c r="AY231" s="239" t="s">
        <v>173</v>
      </c>
    </row>
    <row r="232" s="2" customFormat="1" ht="37.8" customHeight="1">
      <c r="A232" s="36"/>
      <c r="B232" s="37"/>
      <c r="C232" s="210" t="s">
        <v>461</v>
      </c>
      <c r="D232" s="210" t="s">
        <v>79</v>
      </c>
      <c r="E232" s="211" t="s">
        <v>1357</v>
      </c>
      <c r="F232" s="212" t="s">
        <v>1358</v>
      </c>
      <c r="G232" s="213" t="s">
        <v>190</v>
      </c>
      <c r="H232" s="214">
        <v>52.409999999999997</v>
      </c>
      <c r="I232" s="215"/>
      <c r="J232" s="216">
        <f>ROUND(I232*H232,2)</f>
        <v>0</v>
      </c>
      <c r="K232" s="212" t="s">
        <v>179</v>
      </c>
      <c r="L232" s="42"/>
      <c r="M232" s="217" t="s">
        <v>19</v>
      </c>
      <c r="N232" s="218" t="s">
        <v>46</v>
      </c>
      <c r="O232" s="82"/>
      <c r="P232" s="219">
        <f>O232*H232</f>
        <v>0</v>
      </c>
      <c r="Q232" s="219">
        <v>0.00125</v>
      </c>
      <c r="R232" s="219">
        <f>Q232*H232</f>
        <v>0.065512500000000001</v>
      </c>
      <c r="S232" s="219">
        <v>0</v>
      </c>
      <c r="T232" s="22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1" t="s">
        <v>272</v>
      </c>
      <c r="AT232" s="221" t="s">
        <v>79</v>
      </c>
      <c r="AU232" s="221" t="s">
        <v>84</v>
      </c>
      <c r="AY232" s="15" t="s">
        <v>173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5" t="s">
        <v>82</v>
      </c>
      <c r="BK232" s="222">
        <f>ROUND(I232*H232,2)</f>
        <v>0</v>
      </c>
      <c r="BL232" s="15" t="s">
        <v>272</v>
      </c>
      <c r="BM232" s="221" t="s">
        <v>1359</v>
      </c>
    </row>
    <row r="233" s="2" customFormat="1">
      <c r="A233" s="36"/>
      <c r="B233" s="37"/>
      <c r="C233" s="38"/>
      <c r="D233" s="223" t="s">
        <v>181</v>
      </c>
      <c r="E233" s="38"/>
      <c r="F233" s="224" t="s">
        <v>1360</v>
      </c>
      <c r="G233" s="38"/>
      <c r="H233" s="38"/>
      <c r="I233" s="225"/>
      <c r="J233" s="38"/>
      <c r="K233" s="38"/>
      <c r="L233" s="42"/>
      <c r="M233" s="226"/>
      <c r="N233" s="227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181</v>
      </c>
      <c r="AU233" s="15" t="s">
        <v>84</v>
      </c>
    </row>
    <row r="234" s="13" customFormat="1">
      <c r="A234" s="13"/>
      <c r="B234" s="228"/>
      <c r="C234" s="229"/>
      <c r="D234" s="230" t="s">
        <v>183</v>
      </c>
      <c r="E234" s="231" t="s">
        <v>19</v>
      </c>
      <c r="F234" s="232" t="s">
        <v>1230</v>
      </c>
      <c r="G234" s="229"/>
      <c r="H234" s="233">
        <v>30.260000000000002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183</v>
      </c>
      <c r="AU234" s="239" t="s">
        <v>84</v>
      </c>
      <c r="AV234" s="13" t="s">
        <v>84</v>
      </c>
      <c r="AW234" s="13" t="s">
        <v>36</v>
      </c>
      <c r="AX234" s="13" t="s">
        <v>75</v>
      </c>
      <c r="AY234" s="239" t="s">
        <v>173</v>
      </c>
    </row>
    <row r="235" s="13" customFormat="1">
      <c r="A235" s="13"/>
      <c r="B235" s="228"/>
      <c r="C235" s="229"/>
      <c r="D235" s="230" t="s">
        <v>183</v>
      </c>
      <c r="E235" s="231" t="s">
        <v>19</v>
      </c>
      <c r="F235" s="232" t="s">
        <v>1231</v>
      </c>
      <c r="G235" s="229"/>
      <c r="H235" s="233">
        <v>22.149999999999999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183</v>
      </c>
      <c r="AU235" s="239" t="s">
        <v>84</v>
      </c>
      <c r="AV235" s="13" t="s">
        <v>84</v>
      </c>
      <c r="AW235" s="13" t="s">
        <v>36</v>
      </c>
      <c r="AX235" s="13" t="s">
        <v>75</v>
      </c>
      <c r="AY235" s="239" t="s">
        <v>173</v>
      </c>
    </row>
    <row r="236" s="2" customFormat="1" ht="24.15" customHeight="1">
      <c r="A236" s="36"/>
      <c r="B236" s="37"/>
      <c r="C236" s="240" t="s">
        <v>466</v>
      </c>
      <c r="D236" s="240" t="s">
        <v>102</v>
      </c>
      <c r="E236" s="241" t="s">
        <v>1361</v>
      </c>
      <c r="F236" s="242" t="s">
        <v>1362</v>
      </c>
      <c r="G236" s="243" t="s">
        <v>190</v>
      </c>
      <c r="H236" s="244">
        <v>55.030999999999999</v>
      </c>
      <c r="I236" s="245"/>
      <c r="J236" s="246">
        <f>ROUND(I236*H236,2)</f>
        <v>0</v>
      </c>
      <c r="K236" s="242" t="s">
        <v>179</v>
      </c>
      <c r="L236" s="247"/>
      <c r="M236" s="248" t="s">
        <v>19</v>
      </c>
      <c r="N236" s="249" t="s">
        <v>46</v>
      </c>
      <c r="O236" s="82"/>
      <c r="P236" s="219">
        <f>O236*H236</f>
        <v>0</v>
      </c>
      <c r="Q236" s="219">
        <v>0.0080000000000000002</v>
      </c>
      <c r="R236" s="219">
        <f>Q236*H236</f>
        <v>0.44024799999999997</v>
      </c>
      <c r="S236" s="219">
        <v>0</v>
      </c>
      <c r="T236" s="22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1" t="s">
        <v>363</v>
      </c>
      <c r="AT236" s="221" t="s">
        <v>102</v>
      </c>
      <c r="AU236" s="221" t="s">
        <v>84</v>
      </c>
      <c r="AY236" s="15" t="s">
        <v>173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5" t="s">
        <v>82</v>
      </c>
      <c r="BK236" s="222">
        <f>ROUND(I236*H236,2)</f>
        <v>0</v>
      </c>
      <c r="BL236" s="15" t="s">
        <v>272</v>
      </c>
      <c r="BM236" s="221" t="s">
        <v>1363</v>
      </c>
    </row>
    <row r="237" s="13" customFormat="1">
      <c r="A237" s="13"/>
      <c r="B237" s="228"/>
      <c r="C237" s="229"/>
      <c r="D237" s="230" t="s">
        <v>183</v>
      </c>
      <c r="E237" s="229"/>
      <c r="F237" s="232" t="s">
        <v>1364</v>
      </c>
      <c r="G237" s="229"/>
      <c r="H237" s="233">
        <v>55.030999999999999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183</v>
      </c>
      <c r="AU237" s="239" t="s">
        <v>84</v>
      </c>
      <c r="AV237" s="13" t="s">
        <v>84</v>
      </c>
      <c r="AW237" s="13" t="s">
        <v>4</v>
      </c>
      <c r="AX237" s="13" t="s">
        <v>82</v>
      </c>
      <c r="AY237" s="239" t="s">
        <v>173</v>
      </c>
    </row>
    <row r="238" s="2" customFormat="1" ht="33" customHeight="1">
      <c r="A238" s="36"/>
      <c r="B238" s="37"/>
      <c r="C238" s="210" t="s">
        <v>473</v>
      </c>
      <c r="D238" s="210" t="s">
        <v>79</v>
      </c>
      <c r="E238" s="211" t="s">
        <v>1365</v>
      </c>
      <c r="F238" s="212" t="s">
        <v>1366</v>
      </c>
      <c r="G238" s="213" t="s">
        <v>190</v>
      </c>
      <c r="H238" s="214">
        <v>35.768999999999998</v>
      </c>
      <c r="I238" s="215"/>
      <c r="J238" s="216">
        <f>ROUND(I238*H238,2)</f>
        <v>0</v>
      </c>
      <c r="K238" s="212" t="s">
        <v>179</v>
      </c>
      <c r="L238" s="42"/>
      <c r="M238" s="217" t="s">
        <v>19</v>
      </c>
      <c r="N238" s="218" t="s">
        <v>46</v>
      </c>
      <c r="O238" s="82"/>
      <c r="P238" s="219">
        <f>O238*H238</f>
        <v>0</v>
      </c>
      <c r="Q238" s="219">
        <v>0.017100000000000001</v>
      </c>
      <c r="R238" s="219">
        <f>Q238*H238</f>
        <v>0.61164989999999997</v>
      </c>
      <c r="S238" s="219">
        <v>0</v>
      </c>
      <c r="T238" s="22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1" t="s">
        <v>272</v>
      </c>
      <c r="AT238" s="221" t="s">
        <v>79</v>
      </c>
      <c r="AU238" s="221" t="s">
        <v>84</v>
      </c>
      <c r="AY238" s="15" t="s">
        <v>173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5" t="s">
        <v>82</v>
      </c>
      <c r="BK238" s="222">
        <f>ROUND(I238*H238,2)</f>
        <v>0</v>
      </c>
      <c r="BL238" s="15" t="s">
        <v>272</v>
      </c>
      <c r="BM238" s="221" t="s">
        <v>1367</v>
      </c>
    </row>
    <row r="239" s="2" customFormat="1">
      <c r="A239" s="36"/>
      <c r="B239" s="37"/>
      <c r="C239" s="38"/>
      <c r="D239" s="223" t="s">
        <v>181</v>
      </c>
      <c r="E239" s="38"/>
      <c r="F239" s="224" t="s">
        <v>1368</v>
      </c>
      <c r="G239" s="38"/>
      <c r="H239" s="38"/>
      <c r="I239" s="225"/>
      <c r="J239" s="38"/>
      <c r="K239" s="38"/>
      <c r="L239" s="42"/>
      <c r="M239" s="226"/>
      <c r="N239" s="227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181</v>
      </c>
      <c r="AU239" s="15" t="s">
        <v>84</v>
      </c>
    </row>
    <row r="240" s="13" customFormat="1">
      <c r="A240" s="13"/>
      <c r="B240" s="228"/>
      <c r="C240" s="229"/>
      <c r="D240" s="230" t="s">
        <v>183</v>
      </c>
      <c r="E240" s="231" t="s">
        <v>19</v>
      </c>
      <c r="F240" s="232" t="s">
        <v>1369</v>
      </c>
      <c r="G240" s="229"/>
      <c r="H240" s="233">
        <v>30.382000000000001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183</v>
      </c>
      <c r="AU240" s="239" t="s">
        <v>84</v>
      </c>
      <c r="AV240" s="13" t="s">
        <v>84</v>
      </c>
      <c r="AW240" s="13" t="s">
        <v>36</v>
      </c>
      <c r="AX240" s="13" t="s">
        <v>75</v>
      </c>
      <c r="AY240" s="239" t="s">
        <v>173</v>
      </c>
    </row>
    <row r="241" s="13" customFormat="1">
      <c r="A241" s="13"/>
      <c r="B241" s="228"/>
      <c r="C241" s="229"/>
      <c r="D241" s="230" t="s">
        <v>183</v>
      </c>
      <c r="E241" s="231" t="s">
        <v>19</v>
      </c>
      <c r="F241" s="232" t="s">
        <v>1370</v>
      </c>
      <c r="G241" s="229"/>
      <c r="H241" s="233">
        <v>-8.4000000000000004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183</v>
      </c>
      <c r="AU241" s="239" t="s">
        <v>84</v>
      </c>
      <c r="AV241" s="13" t="s">
        <v>84</v>
      </c>
      <c r="AW241" s="13" t="s">
        <v>36</v>
      </c>
      <c r="AX241" s="13" t="s">
        <v>75</v>
      </c>
      <c r="AY241" s="239" t="s">
        <v>173</v>
      </c>
    </row>
    <row r="242" s="13" customFormat="1">
      <c r="A242" s="13"/>
      <c r="B242" s="228"/>
      <c r="C242" s="229"/>
      <c r="D242" s="230" t="s">
        <v>183</v>
      </c>
      <c r="E242" s="231" t="s">
        <v>19</v>
      </c>
      <c r="F242" s="232" t="s">
        <v>1371</v>
      </c>
      <c r="G242" s="229"/>
      <c r="H242" s="233">
        <v>19.986999999999998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183</v>
      </c>
      <c r="AU242" s="239" t="s">
        <v>84</v>
      </c>
      <c r="AV242" s="13" t="s">
        <v>84</v>
      </c>
      <c r="AW242" s="13" t="s">
        <v>36</v>
      </c>
      <c r="AX242" s="13" t="s">
        <v>75</v>
      </c>
      <c r="AY242" s="239" t="s">
        <v>173</v>
      </c>
    </row>
    <row r="243" s="13" customFormat="1">
      <c r="A243" s="13"/>
      <c r="B243" s="228"/>
      <c r="C243" s="229"/>
      <c r="D243" s="230" t="s">
        <v>183</v>
      </c>
      <c r="E243" s="231" t="s">
        <v>19</v>
      </c>
      <c r="F243" s="232" t="s">
        <v>1372</v>
      </c>
      <c r="G243" s="229"/>
      <c r="H243" s="233">
        <v>-6.2000000000000002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183</v>
      </c>
      <c r="AU243" s="239" t="s">
        <v>84</v>
      </c>
      <c r="AV243" s="13" t="s">
        <v>84</v>
      </c>
      <c r="AW243" s="13" t="s">
        <v>36</v>
      </c>
      <c r="AX243" s="13" t="s">
        <v>75</v>
      </c>
      <c r="AY243" s="239" t="s">
        <v>173</v>
      </c>
    </row>
    <row r="244" s="2" customFormat="1" ht="55.5" customHeight="1">
      <c r="A244" s="36"/>
      <c r="B244" s="37"/>
      <c r="C244" s="210" t="s">
        <v>481</v>
      </c>
      <c r="D244" s="210" t="s">
        <v>79</v>
      </c>
      <c r="E244" s="211" t="s">
        <v>1373</v>
      </c>
      <c r="F244" s="212" t="s">
        <v>1374</v>
      </c>
      <c r="G244" s="213" t="s">
        <v>322</v>
      </c>
      <c r="H244" s="214">
        <v>12</v>
      </c>
      <c r="I244" s="215"/>
      <c r="J244" s="216">
        <f>ROUND(I244*H244,2)</f>
        <v>0</v>
      </c>
      <c r="K244" s="212" t="s">
        <v>179</v>
      </c>
      <c r="L244" s="42"/>
      <c r="M244" s="217" t="s">
        <v>19</v>
      </c>
      <c r="N244" s="218" t="s">
        <v>46</v>
      </c>
      <c r="O244" s="82"/>
      <c r="P244" s="219">
        <f>O244*H244</f>
        <v>0</v>
      </c>
      <c r="Q244" s="219">
        <v>0.025739999999999999</v>
      </c>
      <c r="R244" s="219">
        <f>Q244*H244</f>
        <v>0.30887999999999999</v>
      </c>
      <c r="S244" s="219">
        <v>0</v>
      </c>
      <c r="T244" s="22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1" t="s">
        <v>272</v>
      </c>
      <c r="AT244" s="221" t="s">
        <v>79</v>
      </c>
      <c r="AU244" s="221" t="s">
        <v>84</v>
      </c>
      <c r="AY244" s="15" t="s">
        <v>173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5" t="s">
        <v>82</v>
      </c>
      <c r="BK244" s="222">
        <f>ROUND(I244*H244,2)</f>
        <v>0</v>
      </c>
      <c r="BL244" s="15" t="s">
        <v>272</v>
      </c>
      <c r="BM244" s="221" t="s">
        <v>1375</v>
      </c>
    </row>
    <row r="245" s="2" customFormat="1">
      <c r="A245" s="36"/>
      <c r="B245" s="37"/>
      <c r="C245" s="38"/>
      <c r="D245" s="223" t="s">
        <v>181</v>
      </c>
      <c r="E245" s="38"/>
      <c r="F245" s="224" t="s">
        <v>1376</v>
      </c>
      <c r="G245" s="38"/>
      <c r="H245" s="38"/>
      <c r="I245" s="225"/>
      <c r="J245" s="38"/>
      <c r="K245" s="38"/>
      <c r="L245" s="42"/>
      <c r="M245" s="226"/>
      <c r="N245" s="227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181</v>
      </c>
      <c r="AU245" s="15" t="s">
        <v>84</v>
      </c>
    </row>
    <row r="246" s="13" customFormat="1">
      <c r="A246" s="13"/>
      <c r="B246" s="228"/>
      <c r="C246" s="229"/>
      <c r="D246" s="230" t="s">
        <v>183</v>
      </c>
      <c r="E246" s="231" t="s">
        <v>19</v>
      </c>
      <c r="F246" s="232" t="s">
        <v>219</v>
      </c>
      <c r="G246" s="229"/>
      <c r="H246" s="233">
        <v>7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183</v>
      </c>
      <c r="AU246" s="239" t="s">
        <v>84</v>
      </c>
      <c r="AV246" s="13" t="s">
        <v>84</v>
      </c>
      <c r="AW246" s="13" t="s">
        <v>36</v>
      </c>
      <c r="AX246" s="13" t="s">
        <v>75</v>
      </c>
      <c r="AY246" s="239" t="s">
        <v>173</v>
      </c>
    </row>
    <row r="247" s="13" customFormat="1">
      <c r="A247" s="13"/>
      <c r="B247" s="228"/>
      <c r="C247" s="229"/>
      <c r="D247" s="230" t="s">
        <v>183</v>
      </c>
      <c r="E247" s="231" t="s">
        <v>19</v>
      </c>
      <c r="F247" s="232" t="s">
        <v>1251</v>
      </c>
      <c r="G247" s="229"/>
      <c r="H247" s="233">
        <v>5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183</v>
      </c>
      <c r="AU247" s="239" t="s">
        <v>84</v>
      </c>
      <c r="AV247" s="13" t="s">
        <v>84</v>
      </c>
      <c r="AW247" s="13" t="s">
        <v>36</v>
      </c>
      <c r="AX247" s="13" t="s">
        <v>75</v>
      </c>
      <c r="AY247" s="239" t="s">
        <v>173</v>
      </c>
    </row>
    <row r="248" s="2" customFormat="1" ht="37.8" customHeight="1">
      <c r="A248" s="36"/>
      <c r="B248" s="37"/>
      <c r="C248" s="210" t="s">
        <v>490</v>
      </c>
      <c r="D248" s="210" t="s">
        <v>79</v>
      </c>
      <c r="E248" s="211" t="s">
        <v>1377</v>
      </c>
      <c r="F248" s="212" t="s">
        <v>1378</v>
      </c>
      <c r="G248" s="213" t="s">
        <v>190</v>
      </c>
      <c r="H248" s="214">
        <v>0.75</v>
      </c>
      <c r="I248" s="215"/>
      <c r="J248" s="216">
        <f>ROUND(I248*H248,2)</f>
        <v>0</v>
      </c>
      <c r="K248" s="212" t="s">
        <v>179</v>
      </c>
      <c r="L248" s="42"/>
      <c r="M248" s="217" t="s">
        <v>19</v>
      </c>
      <c r="N248" s="218" t="s">
        <v>46</v>
      </c>
      <c r="O248" s="82"/>
      <c r="P248" s="219">
        <f>O248*H248</f>
        <v>0</v>
      </c>
      <c r="Q248" s="219">
        <v>0.016140000000000002</v>
      </c>
      <c r="R248" s="219">
        <f>Q248*H248</f>
        <v>0.012105000000000001</v>
      </c>
      <c r="S248" s="219">
        <v>0</v>
      </c>
      <c r="T248" s="22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1" t="s">
        <v>272</v>
      </c>
      <c r="AT248" s="221" t="s">
        <v>79</v>
      </c>
      <c r="AU248" s="221" t="s">
        <v>84</v>
      </c>
      <c r="AY248" s="15" t="s">
        <v>173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5" t="s">
        <v>82</v>
      </c>
      <c r="BK248" s="222">
        <f>ROUND(I248*H248,2)</f>
        <v>0</v>
      </c>
      <c r="BL248" s="15" t="s">
        <v>272</v>
      </c>
      <c r="BM248" s="221" t="s">
        <v>1379</v>
      </c>
    </row>
    <row r="249" s="2" customFormat="1">
      <c r="A249" s="36"/>
      <c r="B249" s="37"/>
      <c r="C249" s="38"/>
      <c r="D249" s="223" t="s">
        <v>181</v>
      </c>
      <c r="E249" s="38"/>
      <c r="F249" s="224" t="s">
        <v>1380</v>
      </c>
      <c r="G249" s="38"/>
      <c r="H249" s="38"/>
      <c r="I249" s="225"/>
      <c r="J249" s="38"/>
      <c r="K249" s="38"/>
      <c r="L249" s="42"/>
      <c r="M249" s="226"/>
      <c r="N249" s="227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181</v>
      </c>
      <c r="AU249" s="15" t="s">
        <v>84</v>
      </c>
    </row>
    <row r="250" s="13" customFormat="1">
      <c r="A250" s="13"/>
      <c r="B250" s="228"/>
      <c r="C250" s="229"/>
      <c r="D250" s="230" t="s">
        <v>183</v>
      </c>
      <c r="E250" s="231" t="s">
        <v>19</v>
      </c>
      <c r="F250" s="232" t="s">
        <v>1381</v>
      </c>
      <c r="G250" s="229"/>
      <c r="H250" s="233">
        <v>0.75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183</v>
      </c>
      <c r="AU250" s="239" t="s">
        <v>84</v>
      </c>
      <c r="AV250" s="13" t="s">
        <v>84</v>
      </c>
      <c r="AW250" s="13" t="s">
        <v>36</v>
      </c>
      <c r="AX250" s="13" t="s">
        <v>82</v>
      </c>
      <c r="AY250" s="239" t="s">
        <v>173</v>
      </c>
    </row>
    <row r="251" s="2" customFormat="1" ht="49.05" customHeight="1">
      <c r="A251" s="36"/>
      <c r="B251" s="37"/>
      <c r="C251" s="210" t="s">
        <v>495</v>
      </c>
      <c r="D251" s="210" t="s">
        <v>79</v>
      </c>
      <c r="E251" s="211" t="s">
        <v>1382</v>
      </c>
      <c r="F251" s="212" t="s">
        <v>1383</v>
      </c>
      <c r="G251" s="213" t="s">
        <v>248</v>
      </c>
      <c r="H251" s="214">
        <v>1.4390000000000001</v>
      </c>
      <c r="I251" s="215"/>
      <c r="J251" s="216">
        <f>ROUND(I251*H251,2)</f>
        <v>0</v>
      </c>
      <c r="K251" s="212" t="s">
        <v>179</v>
      </c>
      <c r="L251" s="42"/>
      <c r="M251" s="217" t="s">
        <v>19</v>
      </c>
      <c r="N251" s="218" t="s">
        <v>46</v>
      </c>
      <c r="O251" s="82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1" t="s">
        <v>272</v>
      </c>
      <c r="AT251" s="221" t="s">
        <v>79</v>
      </c>
      <c r="AU251" s="221" t="s">
        <v>84</v>
      </c>
      <c r="AY251" s="15" t="s">
        <v>173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5" t="s">
        <v>82</v>
      </c>
      <c r="BK251" s="222">
        <f>ROUND(I251*H251,2)</f>
        <v>0</v>
      </c>
      <c r="BL251" s="15" t="s">
        <v>272</v>
      </c>
      <c r="BM251" s="221" t="s">
        <v>1384</v>
      </c>
    </row>
    <row r="252" s="2" customFormat="1">
      <c r="A252" s="36"/>
      <c r="B252" s="37"/>
      <c r="C252" s="38"/>
      <c r="D252" s="223" t="s">
        <v>181</v>
      </c>
      <c r="E252" s="38"/>
      <c r="F252" s="224" t="s">
        <v>1385</v>
      </c>
      <c r="G252" s="38"/>
      <c r="H252" s="38"/>
      <c r="I252" s="225"/>
      <c r="J252" s="38"/>
      <c r="K252" s="38"/>
      <c r="L252" s="42"/>
      <c r="M252" s="226"/>
      <c r="N252" s="227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181</v>
      </c>
      <c r="AU252" s="15" t="s">
        <v>84</v>
      </c>
    </row>
    <row r="253" s="12" customFormat="1" ht="22.8" customHeight="1">
      <c r="A253" s="12"/>
      <c r="B253" s="194"/>
      <c r="C253" s="195"/>
      <c r="D253" s="196" t="s">
        <v>74</v>
      </c>
      <c r="E253" s="208" t="s">
        <v>661</v>
      </c>
      <c r="F253" s="208" t="s">
        <v>662</v>
      </c>
      <c r="G253" s="195"/>
      <c r="H253" s="195"/>
      <c r="I253" s="198"/>
      <c r="J253" s="209">
        <f>BK253</f>
        <v>0</v>
      </c>
      <c r="K253" s="195"/>
      <c r="L253" s="200"/>
      <c r="M253" s="201"/>
      <c r="N253" s="202"/>
      <c r="O253" s="202"/>
      <c r="P253" s="203">
        <f>SUM(P254:P265)</f>
        <v>0</v>
      </c>
      <c r="Q253" s="202"/>
      <c r="R253" s="203">
        <f>SUM(R254:R265)</f>
        <v>0.1275</v>
      </c>
      <c r="S253" s="202"/>
      <c r="T253" s="204">
        <f>SUM(T254:T265)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5" t="s">
        <v>84</v>
      </c>
      <c r="AT253" s="206" t="s">
        <v>74</v>
      </c>
      <c r="AU253" s="206" t="s">
        <v>82</v>
      </c>
      <c r="AY253" s="205" t="s">
        <v>173</v>
      </c>
      <c r="BK253" s="207">
        <f>SUM(BK254:BK265)</f>
        <v>0</v>
      </c>
    </row>
    <row r="254" s="2" customFormat="1" ht="37.8" customHeight="1">
      <c r="A254" s="36"/>
      <c r="B254" s="37"/>
      <c r="C254" s="210" t="s">
        <v>500</v>
      </c>
      <c r="D254" s="210" t="s">
        <v>79</v>
      </c>
      <c r="E254" s="211" t="s">
        <v>1386</v>
      </c>
      <c r="F254" s="212" t="s">
        <v>1387</v>
      </c>
      <c r="G254" s="213" t="s">
        <v>322</v>
      </c>
      <c r="H254" s="214">
        <v>7</v>
      </c>
      <c r="I254" s="215"/>
      <c r="J254" s="216">
        <f>ROUND(I254*H254,2)</f>
        <v>0</v>
      </c>
      <c r="K254" s="212" t="s">
        <v>179</v>
      </c>
      <c r="L254" s="42"/>
      <c r="M254" s="217" t="s">
        <v>19</v>
      </c>
      <c r="N254" s="218" t="s">
        <v>46</v>
      </c>
      <c r="O254" s="82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1" t="s">
        <v>272</v>
      </c>
      <c r="AT254" s="221" t="s">
        <v>79</v>
      </c>
      <c r="AU254" s="221" t="s">
        <v>84</v>
      </c>
      <c r="AY254" s="15" t="s">
        <v>173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5" t="s">
        <v>82</v>
      </c>
      <c r="BK254" s="222">
        <f>ROUND(I254*H254,2)</f>
        <v>0</v>
      </c>
      <c r="BL254" s="15" t="s">
        <v>272</v>
      </c>
      <c r="BM254" s="221" t="s">
        <v>1388</v>
      </c>
    </row>
    <row r="255" s="2" customFormat="1">
      <c r="A255" s="36"/>
      <c r="B255" s="37"/>
      <c r="C255" s="38"/>
      <c r="D255" s="223" t="s">
        <v>181</v>
      </c>
      <c r="E255" s="38"/>
      <c r="F255" s="224" t="s">
        <v>1389</v>
      </c>
      <c r="G255" s="38"/>
      <c r="H255" s="38"/>
      <c r="I255" s="225"/>
      <c r="J255" s="38"/>
      <c r="K255" s="38"/>
      <c r="L255" s="42"/>
      <c r="M255" s="226"/>
      <c r="N255" s="227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181</v>
      </c>
      <c r="AU255" s="15" t="s">
        <v>84</v>
      </c>
    </row>
    <row r="256" s="2" customFormat="1" ht="24.15" customHeight="1">
      <c r="A256" s="36"/>
      <c r="B256" s="37"/>
      <c r="C256" s="240" t="s">
        <v>505</v>
      </c>
      <c r="D256" s="240" t="s">
        <v>102</v>
      </c>
      <c r="E256" s="241" t="s">
        <v>1390</v>
      </c>
      <c r="F256" s="242" t="s">
        <v>1391</v>
      </c>
      <c r="G256" s="243" t="s">
        <v>322</v>
      </c>
      <c r="H256" s="244">
        <v>4</v>
      </c>
      <c r="I256" s="245"/>
      <c r="J256" s="246">
        <f>ROUND(I256*H256,2)</f>
        <v>0</v>
      </c>
      <c r="K256" s="242" t="s">
        <v>179</v>
      </c>
      <c r="L256" s="247"/>
      <c r="M256" s="248" t="s">
        <v>19</v>
      </c>
      <c r="N256" s="249" t="s">
        <v>46</v>
      </c>
      <c r="O256" s="82"/>
      <c r="P256" s="219">
        <f>O256*H256</f>
        <v>0</v>
      </c>
      <c r="Q256" s="219">
        <v>0.0195</v>
      </c>
      <c r="R256" s="219">
        <f>Q256*H256</f>
        <v>0.078</v>
      </c>
      <c r="S256" s="219">
        <v>0</v>
      </c>
      <c r="T256" s="22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1" t="s">
        <v>363</v>
      </c>
      <c r="AT256" s="221" t="s">
        <v>102</v>
      </c>
      <c r="AU256" s="221" t="s">
        <v>84</v>
      </c>
      <c r="AY256" s="15" t="s">
        <v>173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5" t="s">
        <v>82</v>
      </c>
      <c r="BK256" s="222">
        <f>ROUND(I256*H256,2)</f>
        <v>0</v>
      </c>
      <c r="BL256" s="15" t="s">
        <v>272</v>
      </c>
      <c r="BM256" s="221" t="s">
        <v>1392</v>
      </c>
    </row>
    <row r="257" s="13" customFormat="1">
      <c r="A257" s="13"/>
      <c r="B257" s="228"/>
      <c r="C257" s="229"/>
      <c r="D257" s="230" t="s">
        <v>183</v>
      </c>
      <c r="E257" s="231" t="s">
        <v>19</v>
      </c>
      <c r="F257" s="232" t="s">
        <v>1393</v>
      </c>
      <c r="G257" s="229"/>
      <c r="H257" s="233">
        <v>3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183</v>
      </c>
      <c r="AU257" s="239" t="s">
        <v>84</v>
      </c>
      <c r="AV257" s="13" t="s">
        <v>84</v>
      </c>
      <c r="AW257" s="13" t="s">
        <v>36</v>
      </c>
      <c r="AX257" s="13" t="s">
        <v>75</v>
      </c>
      <c r="AY257" s="239" t="s">
        <v>173</v>
      </c>
    </row>
    <row r="258" s="13" customFormat="1">
      <c r="A258" s="13"/>
      <c r="B258" s="228"/>
      <c r="C258" s="229"/>
      <c r="D258" s="230" t="s">
        <v>183</v>
      </c>
      <c r="E258" s="231" t="s">
        <v>19</v>
      </c>
      <c r="F258" s="232" t="s">
        <v>1394</v>
      </c>
      <c r="G258" s="229"/>
      <c r="H258" s="233">
        <v>1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183</v>
      </c>
      <c r="AU258" s="239" t="s">
        <v>84</v>
      </c>
      <c r="AV258" s="13" t="s">
        <v>84</v>
      </c>
      <c r="AW258" s="13" t="s">
        <v>36</v>
      </c>
      <c r="AX258" s="13" t="s">
        <v>75</v>
      </c>
      <c r="AY258" s="239" t="s">
        <v>173</v>
      </c>
    </row>
    <row r="259" s="2" customFormat="1" ht="24.15" customHeight="1">
      <c r="A259" s="36"/>
      <c r="B259" s="37"/>
      <c r="C259" s="240" t="s">
        <v>510</v>
      </c>
      <c r="D259" s="240" t="s">
        <v>102</v>
      </c>
      <c r="E259" s="241" t="s">
        <v>1395</v>
      </c>
      <c r="F259" s="242" t="s">
        <v>1396</v>
      </c>
      <c r="G259" s="243" t="s">
        <v>322</v>
      </c>
      <c r="H259" s="244">
        <v>2</v>
      </c>
      <c r="I259" s="245"/>
      <c r="J259" s="246">
        <f>ROUND(I259*H259,2)</f>
        <v>0</v>
      </c>
      <c r="K259" s="242" t="s">
        <v>179</v>
      </c>
      <c r="L259" s="247"/>
      <c r="M259" s="248" t="s">
        <v>19</v>
      </c>
      <c r="N259" s="249" t="s">
        <v>46</v>
      </c>
      <c r="O259" s="82"/>
      <c r="P259" s="219">
        <f>O259*H259</f>
        <v>0</v>
      </c>
      <c r="Q259" s="219">
        <v>0.016</v>
      </c>
      <c r="R259" s="219">
        <f>Q259*H259</f>
        <v>0.032000000000000001</v>
      </c>
      <c r="S259" s="219">
        <v>0</v>
      </c>
      <c r="T259" s="22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1" t="s">
        <v>363</v>
      </c>
      <c r="AT259" s="221" t="s">
        <v>102</v>
      </c>
      <c r="AU259" s="221" t="s">
        <v>84</v>
      </c>
      <c r="AY259" s="15" t="s">
        <v>173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5" t="s">
        <v>82</v>
      </c>
      <c r="BK259" s="222">
        <f>ROUND(I259*H259,2)</f>
        <v>0</v>
      </c>
      <c r="BL259" s="15" t="s">
        <v>272</v>
      </c>
      <c r="BM259" s="221" t="s">
        <v>1397</v>
      </c>
    </row>
    <row r="260" s="13" customFormat="1">
      <c r="A260" s="13"/>
      <c r="B260" s="228"/>
      <c r="C260" s="229"/>
      <c r="D260" s="230" t="s">
        <v>183</v>
      </c>
      <c r="E260" s="231" t="s">
        <v>19</v>
      </c>
      <c r="F260" s="232" t="s">
        <v>1398</v>
      </c>
      <c r="G260" s="229"/>
      <c r="H260" s="233">
        <v>1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183</v>
      </c>
      <c r="AU260" s="239" t="s">
        <v>84</v>
      </c>
      <c r="AV260" s="13" t="s">
        <v>84</v>
      </c>
      <c r="AW260" s="13" t="s">
        <v>36</v>
      </c>
      <c r="AX260" s="13" t="s">
        <v>75</v>
      </c>
      <c r="AY260" s="239" t="s">
        <v>173</v>
      </c>
    </row>
    <row r="261" s="13" customFormat="1">
      <c r="A261" s="13"/>
      <c r="B261" s="228"/>
      <c r="C261" s="229"/>
      <c r="D261" s="230" t="s">
        <v>183</v>
      </c>
      <c r="E261" s="231" t="s">
        <v>19</v>
      </c>
      <c r="F261" s="232" t="s">
        <v>1399</v>
      </c>
      <c r="G261" s="229"/>
      <c r="H261" s="233">
        <v>1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183</v>
      </c>
      <c r="AU261" s="239" t="s">
        <v>84</v>
      </c>
      <c r="AV261" s="13" t="s">
        <v>84</v>
      </c>
      <c r="AW261" s="13" t="s">
        <v>36</v>
      </c>
      <c r="AX261" s="13" t="s">
        <v>75</v>
      </c>
      <c r="AY261" s="239" t="s">
        <v>173</v>
      </c>
    </row>
    <row r="262" s="2" customFormat="1" ht="24.15" customHeight="1">
      <c r="A262" s="36"/>
      <c r="B262" s="37"/>
      <c r="C262" s="240" t="s">
        <v>516</v>
      </c>
      <c r="D262" s="240" t="s">
        <v>102</v>
      </c>
      <c r="E262" s="241" t="s">
        <v>1400</v>
      </c>
      <c r="F262" s="242" t="s">
        <v>1401</v>
      </c>
      <c r="G262" s="243" t="s">
        <v>322</v>
      </c>
      <c r="H262" s="244">
        <v>1</v>
      </c>
      <c r="I262" s="245"/>
      <c r="J262" s="246">
        <f>ROUND(I262*H262,2)</f>
        <v>0</v>
      </c>
      <c r="K262" s="242" t="s">
        <v>179</v>
      </c>
      <c r="L262" s="247"/>
      <c r="M262" s="248" t="s">
        <v>19</v>
      </c>
      <c r="N262" s="249" t="s">
        <v>46</v>
      </c>
      <c r="O262" s="82"/>
      <c r="P262" s="219">
        <f>O262*H262</f>
        <v>0</v>
      </c>
      <c r="Q262" s="219">
        <v>0.017500000000000002</v>
      </c>
      <c r="R262" s="219">
        <f>Q262*H262</f>
        <v>0.017500000000000002</v>
      </c>
      <c r="S262" s="219">
        <v>0</v>
      </c>
      <c r="T262" s="22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1" t="s">
        <v>363</v>
      </c>
      <c r="AT262" s="221" t="s">
        <v>102</v>
      </c>
      <c r="AU262" s="221" t="s">
        <v>84</v>
      </c>
      <c r="AY262" s="15" t="s">
        <v>173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5" t="s">
        <v>82</v>
      </c>
      <c r="BK262" s="222">
        <f>ROUND(I262*H262,2)</f>
        <v>0</v>
      </c>
      <c r="BL262" s="15" t="s">
        <v>272</v>
      </c>
      <c r="BM262" s="221" t="s">
        <v>1402</v>
      </c>
    </row>
    <row r="263" s="13" customFormat="1">
      <c r="A263" s="13"/>
      <c r="B263" s="228"/>
      <c r="C263" s="229"/>
      <c r="D263" s="230" t="s">
        <v>183</v>
      </c>
      <c r="E263" s="231" t="s">
        <v>19</v>
      </c>
      <c r="F263" s="232" t="s">
        <v>1403</v>
      </c>
      <c r="G263" s="229"/>
      <c r="H263" s="233">
        <v>1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183</v>
      </c>
      <c r="AU263" s="239" t="s">
        <v>84</v>
      </c>
      <c r="AV263" s="13" t="s">
        <v>84</v>
      </c>
      <c r="AW263" s="13" t="s">
        <v>36</v>
      </c>
      <c r="AX263" s="13" t="s">
        <v>82</v>
      </c>
      <c r="AY263" s="239" t="s">
        <v>173</v>
      </c>
    </row>
    <row r="264" s="2" customFormat="1" ht="49.05" customHeight="1">
      <c r="A264" s="36"/>
      <c r="B264" s="37"/>
      <c r="C264" s="210" t="s">
        <v>523</v>
      </c>
      <c r="D264" s="210" t="s">
        <v>79</v>
      </c>
      <c r="E264" s="211" t="s">
        <v>1404</v>
      </c>
      <c r="F264" s="212" t="s">
        <v>1405</v>
      </c>
      <c r="G264" s="213" t="s">
        <v>248</v>
      </c>
      <c r="H264" s="214">
        <v>0.128</v>
      </c>
      <c r="I264" s="215"/>
      <c r="J264" s="216">
        <f>ROUND(I264*H264,2)</f>
        <v>0</v>
      </c>
      <c r="K264" s="212" t="s">
        <v>179</v>
      </c>
      <c r="L264" s="42"/>
      <c r="M264" s="217" t="s">
        <v>19</v>
      </c>
      <c r="N264" s="218" t="s">
        <v>46</v>
      </c>
      <c r="O264" s="82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1" t="s">
        <v>272</v>
      </c>
      <c r="AT264" s="221" t="s">
        <v>79</v>
      </c>
      <c r="AU264" s="221" t="s">
        <v>84</v>
      </c>
      <c r="AY264" s="15" t="s">
        <v>173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5" t="s">
        <v>82</v>
      </c>
      <c r="BK264" s="222">
        <f>ROUND(I264*H264,2)</f>
        <v>0</v>
      </c>
      <c r="BL264" s="15" t="s">
        <v>272</v>
      </c>
      <c r="BM264" s="221" t="s">
        <v>1406</v>
      </c>
    </row>
    <row r="265" s="2" customFormat="1">
      <c r="A265" s="36"/>
      <c r="B265" s="37"/>
      <c r="C265" s="38"/>
      <c r="D265" s="223" t="s">
        <v>181</v>
      </c>
      <c r="E265" s="38"/>
      <c r="F265" s="224" t="s">
        <v>1407</v>
      </c>
      <c r="G265" s="38"/>
      <c r="H265" s="38"/>
      <c r="I265" s="225"/>
      <c r="J265" s="38"/>
      <c r="K265" s="38"/>
      <c r="L265" s="42"/>
      <c r="M265" s="226"/>
      <c r="N265" s="227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181</v>
      </c>
      <c r="AU265" s="15" t="s">
        <v>84</v>
      </c>
    </row>
    <row r="266" s="12" customFormat="1" ht="22.8" customHeight="1">
      <c r="A266" s="12"/>
      <c r="B266" s="194"/>
      <c r="C266" s="195"/>
      <c r="D266" s="196" t="s">
        <v>74</v>
      </c>
      <c r="E266" s="208" t="s">
        <v>715</v>
      </c>
      <c r="F266" s="208" t="s">
        <v>716</v>
      </c>
      <c r="G266" s="195"/>
      <c r="H266" s="195"/>
      <c r="I266" s="198"/>
      <c r="J266" s="209">
        <f>BK266</f>
        <v>0</v>
      </c>
      <c r="K266" s="195"/>
      <c r="L266" s="200"/>
      <c r="M266" s="201"/>
      <c r="N266" s="202"/>
      <c r="O266" s="202"/>
      <c r="P266" s="203">
        <f>SUM(P267:P282)</f>
        <v>0</v>
      </c>
      <c r="Q266" s="202"/>
      <c r="R266" s="203">
        <f>SUM(R267:R282)</f>
        <v>3.2274078000000004</v>
      </c>
      <c r="S266" s="202"/>
      <c r="T266" s="204">
        <f>SUM(T267:T282)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5" t="s">
        <v>84</v>
      </c>
      <c r="AT266" s="206" t="s">
        <v>74</v>
      </c>
      <c r="AU266" s="206" t="s">
        <v>82</v>
      </c>
      <c r="AY266" s="205" t="s">
        <v>173</v>
      </c>
      <c r="BK266" s="207">
        <f>SUM(BK267:BK282)</f>
        <v>0</v>
      </c>
    </row>
    <row r="267" s="2" customFormat="1" ht="24.15" customHeight="1">
      <c r="A267" s="36"/>
      <c r="B267" s="37"/>
      <c r="C267" s="210" t="s">
        <v>530</v>
      </c>
      <c r="D267" s="210" t="s">
        <v>79</v>
      </c>
      <c r="E267" s="211" t="s">
        <v>718</v>
      </c>
      <c r="F267" s="212" t="s">
        <v>719</v>
      </c>
      <c r="G267" s="213" t="s">
        <v>190</v>
      </c>
      <c r="H267" s="214">
        <v>52.409999999999997</v>
      </c>
      <c r="I267" s="215"/>
      <c r="J267" s="216">
        <f>ROUND(I267*H267,2)</f>
        <v>0</v>
      </c>
      <c r="K267" s="212" t="s">
        <v>179</v>
      </c>
      <c r="L267" s="42"/>
      <c r="M267" s="217" t="s">
        <v>19</v>
      </c>
      <c r="N267" s="218" t="s">
        <v>46</v>
      </c>
      <c r="O267" s="82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1" t="s">
        <v>272</v>
      </c>
      <c r="AT267" s="221" t="s">
        <v>79</v>
      </c>
      <c r="AU267" s="221" t="s">
        <v>84</v>
      </c>
      <c r="AY267" s="15" t="s">
        <v>173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5" t="s">
        <v>82</v>
      </c>
      <c r="BK267" s="222">
        <f>ROUND(I267*H267,2)</f>
        <v>0</v>
      </c>
      <c r="BL267" s="15" t="s">
        <v>272</v>
      </c>
      <c r="BM267" s="221" t="s">
        <v>1408</v>
      </c>
    </row>
    <row r="268" s="2" customFormat="1">
      <c r="A268" s="36"/>
      <c r="B268" s="37"/>
      <c r="C268" s="38"/>
      <c r="D268" s="223" t="s">
        <v>181</v>
      </c>
      <c r="E268" s="38"/>
      <c r="F268" s="224" t="s">
        <v>721</v>
      </c>
      <c r="G268" s="38"/>
      <c r="H268" s="38"/>
      <c r="I268" s="225"/>
      <c r="J268" s="38"/>
      <c r="K268" s="38"/>
      <c r="L268" s="42"/>
      <c r="M268" s="226"/>
      <c r="N268" s="227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181</v>
      </c>
      <c r="AU268" s="15" t="s">
        <v>84</v>
      </c>
    </row>
    <row r="269" s="13" customFormat="1">
      <c r="A269" s="13"/>
      <c r="B269" s="228"/>
      <c r="C269" s="229"/>
      <c r="D269" s="230" t="s">
        <v>183</v>
      </c>
      <c r="E269" s="231" t="s">
        <v>19</v>
      </c>
      <c r="F269" s="232" t="s">
        <v>1230</v>
      </c>
      <c r="G269" s="229"/>
      <c r="H269" s="233">
        <v>30.260000000000002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183</v>
      </c>
      <c r="AU269" s="239" t="s">
        <v>84</v>
      </c>
      <c r="AV269" s="13" t="s">
        <v>84</v>
      </c>
      <c r="AW269" s="13" t="s">
        <v>36</v>
      </c>
      <c r="AX269" s="13" t="s">
        <v>75</v>
      </c>
      <c r="AY269" s="239" t="s">
        <v>173</v>
      </c>
    </row>
    <row r="270" s="13" customFormat="1">
      <c r="A270" s="13"/>
      <c r="B270" s="228"/>
      <c r="C270" s="229"/>
      <c r="D270" s="230" t="s">
        <v>183</v>
      </c>
      <c r="E270" s="231" t="s">
        <v>19</v>
      </c>
      <c r="F270" s="232" t="s">
        <v>1231</v>
      </c>
      <c r="G270" s="229"/>
      <c r="H270" s="233">
        <v>22.149999999999999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183</v>
      </c>
      <c r="AU270" s="239" t="s">
        <v>84</v>
      </c>
      <c r="AV270" s="13" t="s">
        <v>84</v>
      </c>
      <c r="AW270" s="13" t="s">
        <v>36</v>
      </c>
      <c r="AX270" s="13" t="s">
        <v>75</v>
      </c>
      <c r="AY270" s="239" t="s">
        <v>173</v>
      </c>
    </row>
    <row r="271" s="2" customFormat="1" ht="24.15" customHeight="1">
      <c r="A271" s="36"/>
      <c r="B271" s="37"/>
      <c r="C271" s="210" t="s">
        <v>535</v>
      </c>
      <c r="D271" s="210" t="s">
        <v>79</v>
      </c>
      <c r="E271" s="211" t="s">
        <v>723</v>
      </c>
      <c r="F271" s="212" t="s">
        <v>724</v>
      </c>
      <c r="G271" s="213" t="s">
        <v>190</v>
      </c>
      <c r="H271" s="214">
        <v>52.409999999999997</v>
      </c>
      <c r="I271" s="215"/>
      <c r="J271" s="216">
        <f>ROUND(I271*H271,2)</f>
        <v>0</v>
      </c>
      <c r="K271" s="212" t="s">
        <v>179</v>
      </c>
      <c r="L271" s="42"/>
      <c r="M271" s="217" t="s">
        <v>19</v>
      </c>
      <c r="N271" s="218" t="s">
        <v>46</v>
      </c>
      <c r="O271" s="82"/>
      <c r="P271" s="219">
        <f>O271*H271</f>
        <v>0</v>
      </c>
      <c r="Q271" s="219">
        <v>0.00029999999999999997</v>
      </c>
      <c r="R271" s="219">
        <f>Q271*H271</f>
        <v>0.015722999999999997</v>
      </c>
      <c r="S271" s="219">
        <v>0</v>
      </c>
      <c r="T271" s="22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1" t="s">
        <v>272</v>
      </c>
      <c r="AT271" s="221" t="s">
        <v>79</v>
      </c>
      <c r="AU271" s="221" t="s">
        <v>84</v>
      </c>
      <c r="AY271" s="15" t="s">
        <v>173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5" t="s">
        <v>82</v>
      </c>
      <c r="BK271" s="222">
        <f>ROUND(I271*H271,2)</f>
        <v>0</v>
      </c>
      <c r="BL271" s="15" t="s">
        <v>272</v>
      </c>
      <c r="BM271" s="221" t="s">
        <v>1409</v>
      </c>
    </row>
    <row r="272" s="2" customFormat="1">
      <c r="A272" s="36"/>
      <c r="B272" s="37"/>
      <c r="C272" s="38"/>
      <c r="D272" s="223" t="s">
        <v>181</v>
      </c>
      <c r="E272" s="38"/>
      <c r="F272" s="224" t="s">
        <v>726</v>
      </c>
      <c r="G272" s="38"/>
      <c r="H272" s="38"/>
      <c r="I272" s="225"/>
      <c r="J272" s="38"/>
      <c r="K272" s="38"/>
      <c r="L272" s="42"/>
      <c r="M272" s="226"/>
      <c r="N272" s="227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181</v>
      </c>
      <c r="AU272" s="15" t="s">
        <v>84</v>
      </c>
    </row>
    <row r="273" s="2" customFormat="1" ht="37.8" customHeight="1">
      <c r="A273" s="36"/>
      <c r="B273" s="37"/>
      <c r="C273" s="210" t="s">
        <v>538</v>
      </c>
      <c r="D273" s="210" t="s">
        <v>79</v>
      </c>
      <c r="E273" s="211" t="s">
        <v>1410</v>
      </c>
      <c r="F273" s="212" t="s">
        <v>1411</v>
      </c>
      <c r="G273" s="213" t="s">
        <v>190</v>
      </c>
      <c r="H273" s="214">
        <v>52.409999999999997</v>
      </c>
      <c r="I273" s="215"/>
      <c r="J273" s="216">
        <f>ROUND(I273*H273,2)</f>
        <v>0</v>
      </c>
      <c r="K273" s="212" t="s">
        <v>179</v>
      </c>
      <c r="L273" s="42"/>
      <c r="M273" s="217" t="s">
        <v>19</v>
      </c>
      <c r="N273" s="218" t="s">
        <v>46</v>
      </c>
      <c r="O273" s="82"/>
      <c r="P273" s="219">
        <f>O273*H273</f>
        <v>0</v>
      </c>
      <c r="Q273" s="219">
        <v>0.0045500000000000002</v>
      </c>
      <c r="R273" s="219">
        <f>Q273*H273</f>
        <v>0.2384655</v>
      </c>
      <c r="S273" s="219">
        <v>0</v>
      </c>
      <c r="T273" s="22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1" t="s">
        <v>272</v>
      </c>
      <c r="AT273" s="221" t="s">
        <v>79</v>
      </c>
      <c r="AU273" s="221" t="s">
        <v>84</v>
      </c>
      <c r="AY273" s="15" t="s">
        <v>173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5" t="s">
        <v>82</v>
      </c>
      <c r="BK273" s="222">
        <f>ROUND(I273*H273,2)</f>
        <v>0</v>
      </c>
      <c r="BL273" s="15" t="s">
        <v>272</v>
      </c>
      <c r="BM273" s="221" t="s">
        <v>1412</v>
      </c>
    </row>
    <row r="274" s="2" customFormat="1">
      <c r="A274" s="36"/>
      <c r="B274" s="37"/>
      <c r="C274" s="38"/>
      <c r="D274" s="223" t="s">
        <v>181</v>
      </c>
      <c r="E274" s="38"/>
      <c r="F274" s="224" t="s">
        <v>1413</v>
      </c>
      <c r="G274" s="38"/>
      <c r="H274" s="38"/>
      <c r="I274" s="225"/>
      <c r="J274" s="38"/>
      <c r="K274" s="38"/>
      <c r="L274" s="42"/>
      <c r="M274" s="226"/>
      <c r="N274" s="227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181</v>
      </c>
      <c r="AU274" s="15" t="s">
        <v>84</v>
      </c>
    </row>
    <row r="275" s="2" customFormat="1" ht="44.25" customHeight="1">
      <c r="A275" s="36"/>
      <c r="B275" s="37"/>
      <c r="C275" s="210" t="s">
        <v>543</v>
      </c>
      <c r="D275" s="210" t="s">
        <v>79</v>
      </c>
      <c r="E275" s="211" t="s">
        <v>750</v>
      </c>
      <c r="F275" s="212" t="s">
        <v>751</v>
      </c>
      <c r="G275" s="213" t="s">
        <v>190</v>
      </c>
      <c r="H275" s="214">
        <v>52.409999999999997</v>
      </c>
      <c r="I275" s="215"/>
      <c r="J275" s="216">
        <f>ROUND(I275*H275,2)</f>
        <v>0</v>
      </c>
      <c r="K275" s="212" t="s">
        <v>179</v>
      </c>
      <c r="L275" s="42"/>
      <c r="M275" s="217" t="s">
        <v>19</v>
      </c>
      <c r="N275" s="218" t="s">
        <v>46</v>
      </c>
      <c r="O275" s="82"/>
      <c r="P275" s="219">
        <f>O275*H275</f>
        <v>0</v>
      </c>
      <c r="Q275" s="219">
        <v>0.0090299999999999998</v>
      </c>
      <c r="R275" s="219">
        <f>Q275*H275</f>
        <v>0.47326229999999997</v>
      </c>
      <c r="S275" s="219">
        <v>0</v>
      </c>
      <c r="T275" s="22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1" t="s">
        <v>272</v>
      </c>
      <c r="AT275" s="221" t="s">
        <v>79</v>
      </c>
      <c r="AU275" s="221" t="s">
        <v>84</v>
      </c>
      <c r="AY275" s="15" t="s">
        <v>173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5" t="s">
        <v>82</v>
      </c>
      <c r="BK275" s="222">
        <f>ROUND(I275*H275,2)</f>
        <v>0</v>
      </c>
      <c r="BL275" s="15" t="s">
        <v>272</v>
      </c>
      <c r="BM275" s="221" t="s">
        <v>1414</v>
      </c>
    </row>
    <row r="276" s="2" customFormat="1">
      <c r="A276" s="36"/>
      <c r="B276" s="37"/>
      <c r="C276" s="38"/>
      <c r="D276" s="223" t="s">
        <v>181</v>
      </c>
      <c r="E276" s="38"/>
      <c r="F276" s="224" t="s">
        <v>753</v>
      </c>
      <c r="G276" s="38"/>
      <c r="H276" s="38"/>
      <c r="I276" s="225"/>
      <c r="J276" s="38"/>
      <c r="K276" s="38"/>
      <c r="L276" s="42"/>
      <c r="M276" s="226"/>
      <c r="N276" s="227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181</v>
      </c>
      <c r="AU276" s="15" t="s">
        <v>84</v>
      </c>
    </row>
    <row r="277" s="2" customFormat="1" ht="33" customHeight="1">
      <c r="A277" s="36"/>
      <c r="B277" s="37"/>
      <c r="C277" s="240" t="s">
        <v>548</v>
      </c>
      <c r="D277" s="240" t="s">
        <v>102</v>
      </c>
      <c r="E277" s="241" t="s">
        <v>1415</v>
      </c>
      <c r="F277" s="242" t="s">
        <v>1416</v>
      </c>
      <c r="G277" s="243" t="s">
        <v>190</v>
      </c>
      <c r="H277" s="244">
        <v>57.651000000000003</v>
      </c>
      <c r="I277" s="245"/>
      <c r="J277" s="246">
        <f>ROUND(I277*H277,2)</f>
        <v>0</v>
      </c>
      <c r="K277" s="242" t="s">
        <v>179</v>
      </c>
      <c r="L277" s="247"/>
      <c r="M277" s="248" t="s">
        <v>19</v>
      </c>
      <c r="N277" s="249" t="s">
        <v>46</v>
      </c>
      <c r="O277" s="82"/>
      <c r="P277" s="219">
        <f>O277*H277</f>
        <v>0</v>
      </c>
      <c r="Q277" s="219">
        <v>0.042000000000000003</v>
      </c>
      <c r="R277" s="219">
        <f>Q277*H277</f>
        <v>2.4213420000000001</v>
      </c>
      <c r="S277" s="219">
        <v>0</v>
      </c>
      <c r="T277" s="22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1" t="s">
        <v>363</v>
      </c>
      <c r="AT277" s="221" t="s">
        <v>102</v>
      </c>
      <c r="AU277" s="221" t="s">
        <v>84</v>
      </c>
      <c r="AY277" s="15" t="s">
        <v>173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5" t="s">
        <v>82</v>
      </c>
      <c r="BK277" s="222">
        <f>ROUND(I277*H277,2)</f>
        <v>0</v>
      </c>
      <c r="BL277" s="15" t="s">
        <v>272</v>
      </c>
      <c r="BM277" s="221" t="s">
        <v>1417</v>
      </c>
    </row>
    <row r="278" s="13" customFormat="1">
      <c r="A278" s="13"/>
      <c r="B278" s="228"/>
      <c r="C278" s="229"/>
      <c r="D278" s="230" t="s">
        <v>183</v>
      </c>
      <c r="E278" s="229"/>
      <c r="F278" s="232" t="s">
        <v>1418</v>
      </c>
      <c r="G278" s="229"/>
      <c r="H278" s="233">
        <v>57.651000000000003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183</v>
      </c>
      <c r="AU278" s="239" t="s">
        <v>84</v>
      </c>
      <c r="AV278" s="13" t="s">
        <v>84</v>
      </c>
      <c r="AW278" s="13" t="s">
        <v>4</v>
      </c>
      <c r="AX278" s="13" t="s">
        <v>82</v>
      </c>
      <c r="AY278" s="239" t="s">
        <v>173</v>
      </c>
    </row>
    <row r="279" s="2" customFormat="1" ht="24.15" customHeight="1">
      <c r="A279" s="36"/>
      <c r="B279" s="37"/>
      <c r="C279" s="210" t="s">
        <v>554</v>
      </c>
      <c r="D279" s="210" t="s">
        <v>79</v>
      </c>
      <c r="E279" s="211" t="s">
        <v>1419</v>
      </c>
      <c r="F279" s="212" t="s">
        <v>1420</v>
      </c>
      <c r="G279" s="213" t="s">
        <v>190</v>
      </c>
      <c r="H279" s="214">
        <v>52.409999999999997</v>
      </c>
      <c r="I279" s="215"/>
      <c r="J279" s="216">
        <f>ROUND(I279*H279,2)</f>
        <v>0</v>
      </c>
      <c r="K279" s="212" t="s">
        <v>179</v>
      </c>
      <c r="L279" s="42"/>
      <c r="M279" s="217" t="s">
        <v>19</v>
      </c>
      <c r="N279" s="218" t="s">
        <v>46</v>
      </c>
      <c r="O279" s="82"/>
      <c r="P279" s="219">
        <f>O279*H279</f>
        <v>0</v>
      </c>
      <c r="Q279" s="219">
        <v>0.0015</v>
      </c>
      <c r="R279" s="219">
        <f>Q279*H279</f>
        <v>0.07861499999999999</v>
      </c>
      <c r="S279" s="219">
        <v>0</v>
      </c>
      <c r="T279" s="22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1" t="s">
        <v>272</v>
      </c>
      <c r="AT279" s="221" t="s">
        <v>79</v>
      </c>
      <c r="AU279" s="221" t="s">
        <v>84</v>
      </c>
      <c r="AY279" s="15" t="s">
        <v>173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5" t="s">
        <v>82</v>
      </c>
      <c r="BK279" s="222">
        <f>ROUND(I279*H279,2)</f>
        <v>0</v>
      </c>
      <c r="BL279" s="15" t="s">
        <v>272</v>
      </c>
      <c r="BM279" s="221" t="s">
        <v>1421</v>
      </c>
    </row>
    <row r="280" s="2" customFormat="1">
      <c r="A280" s="36"/>
      <c r="B280" s="37"/>
      <c r="C280" s="38"/>
      <c r="D280" s="223" t="s">
        <v>181</v>
      </c>
      <c r="E280" s="38"/>
      <c r="F280" s="224" t="s">
        <v>1422</v>
      </c>
      <c r="G280" s="38"/>
      <c r="H280" s="38"/>
      <c r="I280" s="225"/>
      <c r="J280" s="38"/>
      <c r="K280" s="38"/>
      <c r="L280" s="42"/>
      <c r="M280" s="226"/>
      <c r="N280" s="227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181</v>
      </c>
      <c r="AU280" s="15" t="s">
        <v>84</v>
      </c>
    </row>
    <row r="281" s="2" customFormat="1" ht="49.05" customHeight="1">
      <c r="A281" s="36"/>
      <c r="B281" s="37"/>
      <c r="C281" s="210" t="s">
        <v>562</v>
      </c>
      <c r="D281" s="210" t="s">
        <v>79</v>
      </c>
      <c r="E281" s="211" t="s">
        <v>1423</v>
      </c>
      <c r="F281" s="212" t="s">
        <v>1424</v>
      </c>
      <c r="G281" s="213" t="s">
        <v>248</v>
      </c>
      <c r="H281" s="214">
        <v>3.2269999999999999</v>
      </c>
      <c r="I281" s="215"/>
      <c r="J281" s="216">
        <f>ROUND(I281*H281,2)</f>
        <v>0</v>
      </c>
      <c r="K281" s="212" t="s">
        <v>179</v>
      </c>
      <c r="L281" s="42"/>
      <c r="M281" s="217" t="s">
        <v>19</v>
      </c>
      <c r="N281" s="218" t="s">
        <v>46</v>
      </c>
      <c r="O281" s="82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1" t="s">
        <v>272</v>
      </c>
      <c r="AT281" s="221" t="s">
        <v>79</v>
      </c>
      <c r="AU281" s="221" t="s">
        <v>84</v>
      </c>
      <c r="AY281" s="15" t="s">
        <v>173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5" t="s">
        <v>82</v>
      </c>
      <c r="BK281" s="222">
        <f>ROUND(I281*H281,2)</f>
        <v>0</v>
      </c>
      <c r="BL281" s="15" t="s">
        <v>272</v>
      </c>
      <c r="BM281" s="221" t="s">
        <v>1425</v>
      </c>
    </row>
    <row r="282" s="2" customFormat="1">
      <c r="A282" s="36"/>
      <c r="B282" s="37"/>
      <c r="C282" s="38"/>
      <c r="D282" s="223" t="s">
        <v>181</v>
      </c>
      <c r="E282" s="38"/>
      <c r="F282" s="224" t="s">
        <v>1426</v>
      </c>
      <c r="G282" s="38"/>
      <c r="H282" s="38"/>
      <c r="I282" s="225"/>
      <c r="J282" s="38"/>
      <c r="K282" s="38"/>
      <c r="L282" s="42"/>
      <c r="M282" s="226"/>
      <c r="N282" s="227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181</v>
      </c>
      <c r="AU282" s="15" t="s">
        <v>84</v>
      </c>
    </row>
    <row r="283" s="12" customFormat="1" ht="22.8" customHeight="1">
      <c r="A283" s="12"/>
      <c r="B283" s="194"/>
      <c r="C283" s="195"/>
      <c r="D283" s="196" t="s">
        <v>74</v>
      </c>
      <c r="E283" s="208" t="s">
        <v>818</v>
      </c>
      <c r="F283" s="208" t="s">
        <v>819</v>
      </c>
      <c r="G283" s="195"/>
      <c r="H283" s="195"/>
      <c r="I283" s="198"/>
      <c r="J283" s="209">
        <f>BK283</f>
        <v>0</v>
      </c>
      <c r="K283" s="195"/>
      <c r="L283" s="200"/>
      <c r="M283" s="201"/>
      <c r="N283" s="202"/>
      <c r="O283" s="202"/>
      <c r="P283" s="203">
        <f>SUM(P284:P326)</f>
        <v>0</v>
      </c>
      <c r="Q283" s="202"/>
      <c r="R283" s="203">
        <f>SUM(R284:R326)</f>
        <v>3.1520900799999998</v>
      </c>
      <c r="S283" s="202"/>
      <c r="T283" s="204">
        <f>SUM(T284:T326)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5" t="s">
        <v>84</v>
      </c>
      <c r="AT283" s="206" t="s">
        <v>74</v>
      </c>
      <c r="AU283" s="206" t="s">
        <v>82</v>
      </c>
      <c r="AY283" s="205" t="s">
        <v>173</v>
      </c>
      <c r="BK283" s="207">
        <f>SUM(BK284:BK326)</f>
        <v>0</v>
      </c>
    </row>
    <row r="284" s="2" customFormat="1" ht="24.15" customHeight="1">
      <c r="A284" s="36"/>
      <c r="B284" s="37"/>
      <c r="C284" s="210" t="s">
        <v>569</v>
      </c>
      <c r="D284" s="210" t="s">
        <v>79</v>
      </c>
      <c r="E284" s="211" t="s">
        <v>821</v>
      </c>
      <c r="F284" s="212" t="s">
        <v>822</v>
      </c>
      <c r="G284" s="213" t="s">
        <v>190</v>
      </c>
      <c r="H284" s="214">
        <v>158.84</v>
      </c>
      <c r="I284" s="215"/>
      <c r="J284" s="216">
        <f>ROUND(I284*H284,2)</f>
        <v>0</v>
      </c>
      <c r="K284" s="212" t="s">
        <v>179</v>
      </c>
      <c r="L284" s="42"/>
      <c r="M284" s="217" t="s">
        <v>19</v>
      </c>
      <c r="N284" s="218" t="s">
        <v>46</v>
      </c>
      <c r="O284" s="82"/>
      <c r="P284" s="219">
        <f>O284*H284</f>
        <v>0</v>
      </c>
      <c r="Q284" s="219">
        <v>0.00029999999999999997</v>
      </c>
      <c r="R284" s="219">
        <f>Q284*H284</f>
        <v>0.047652</v>
      </c>
      <c r="S284" s="219">
        <v>0</v>
      </c>
      <c r="T284" s="22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1" t="s">
        <v>272</v>
      </c>
      <c r="AT284" s="221" t="s">
        <v>79</v>
      </c>
      <c r="AU284" s="221" t="s">
        <v>84</v>
      </c>
      <c r="AY284" s="15" t="s">
        <v>173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5" t="s">
        <v>82</v>
      </c>
      <c r="BK284" s="222">
        <f>ROUND(I284*H284,2)</f>
        <v>0</v>
      </c>
      <c r="BL284" s="15" t="s">
        <v>272</v>
      </c>
      <c r="BM284" s="221" t="s">
        <v>1427</v>
      </c>
    </row>
    <row r="285" s="2" customFormat="1">
      <c r="A285" s="36"/>
      <c r="B285" s="37"/>
      <c r="C285" s="38"/>
      <c r="D285" s="223" t="s">
        <v>181</v>
      </c>
      <c r="E285" s="38"/>
      <c r="F285" s="224" t="s">
        <v>824</v>
      </c>
      <c r="G285" s="38"/>
      <c r="H285" s="38"/>
      <c r="I285" s="225"/>
      <c r="J285" s="38"/>
      <c r="K285" s="38"/>
      <c r="L285" s="42"/>
      <c r="M285" s="226"/>
      <c r="N285" s="227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181</v>
      </c>
      <c r="AU285" s="15" t="s">
        <v>84</v>
      </c>
    </row>
    <row r="286" s="13" customFormat="1">
      <c r="A286" s="13"/>
      <c r="B286" s="228"/>
      <c r="C286" s="229"/>
      <c r="D286" s="230" t="s">
        <v>183</v>
      </c>
      <c r="E286" s="231" t="s">
        <v>19</v>
      </c>
      <c r="F286" s="232" t="s">
        <v>1428</v>
      </c>
      <c r="G286" s="229"/>
      <c r="H286" s="233">
        <v>22.359999999999999</v>
      </c>
      <c r="I286" s="234"/>
      <c r="J286" s="229"/>
      <c r="K286" s="229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183</v>
      </c>
      <c r="AU286" s="239" t="s">
        <v>84</v>
      </c>
      <c r="AV286" s="13" t="s">
        <v>84</v>
      </c>
      <c r="AW286" s="13" t="s">
        <v>36</v>
      </c>
      <c r="AX286" s="13" t="s">
        <v>75</v>
      </c>
      <c r="AY286" s="239" t="s">
        <v>173</v>
      </c>
    </row>
    <row r="287" s="13" customFormat="1">
      <c r="A287" s="13"/>
      <c r="B287" s="228"/>
      <c r="C287" s="229"/>
      <c r="D287" s="230" t="s">
        <v>183</v>
      </c>
      <c r="E287" s="231" t="s">
        <v>19</v>
      </c>
      <c r="F287" s="232" t="s">
        <v>1429</v>
      </c>
      <c r="G287" s="229"/>
      <c r="H287" s="233">
        <v>30.300000000000001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183</v>
      </c>
      <c r="AU287" s="239" t="s">
        <v>84</v>
      </c>
      <c r="AV287" s="13" t="s">
        <v>84</v>
      </c>
      <c r="AW287" s="13" t="s">
        <v>36</v>
      </c>
      <c r="AX287" s="13" t="s">
        <v>75</v>
      </c>
      <c r="AY287" s="239" t="s">
        <v>173</v>
      </c>
    </row>
    <row r="288" s="13" customFormat="1">
      <c r="A288" s="13"/>
      <c r="B288" s="228"/>
      <c r="C288" s="229"/>
      <c r="D288" s="230" t="s">
        <v>183</v>
      </c>
      <c r="E288" s="231" t="s">
        <v>19</v>
      </c>
      <c r="F288" s="232" t="s">
        <v>1430</v>
      </c>
      <c r="G288" s="229"/>
      <c r="H288" s="233">
        <v>28.699999999999999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183</v>
      </c>
      <c r="AU288" s="239" t="s">
        <v>84</v>
      </c>
      <c r="AV288" s="13" t="s">
        <v>84</v>
      </c>
      <c r="AW288" s="13" t="s">
        <v>36</v>
      </c>
      <c r="AX288" s="13" t="s">
        <v>75</v>
      </c>
      <c r="AY288" s="239" t="s">
        <v>173</v>
      </c>
    </row>
    <row r="289" s="13" customFormat="1">
      <c r="A289" s="13"/>
      <c r="B289" s="228"/>
      <c r="C289" s="229"/>
      <c r="D289" s="230" t="s">
        <v>183</v>
      </c>
      <c r="E289" s="231" t="s">
        <v>19</v>
      </c>
      <c r="F289" s="232" t="s">
        <v>1431</v>
      </c>
      <c r="G289" s="229"/>
      <c r="H289" s="233">
        <v>13.84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183</v>
      </c>
      <c r="AU289" s="239" t="s">
        <v>84</v>
      </c>
      <c r="AV289" s="13" t="s">
        <v>84</v>
      </c>
      <c r="AW289" s="13" t="s">
        <v>36</v>
      </c>
      <c r="AX289" s="13" t="s">
        <v>75</v>
      </c>
      <c r="AY289" s="239" t="s">
        <v>173</v>
      </c>
    </row>
    <row r="290" s="13" customFormat="1">
      <c r="A290" s="13"/>
      <c r="B290" s="228"/>
      <c r="C290" s="229"/>
      <c r="D290" s="230" t="s">
        <v>183</v>
      </c>
      <c r="E290" s="231" t="s">
        <v>19</v>
      </c>
      <c r="F290" s="232" t="s">
        <v>1432</v>
      </c>
      <c r="G290" s="229"/>
      <c r="H290" s="233">
        <v>17.32</v>
      </c>
      <c r="I290" s="234"/>
      <c r="J290" s="229"/>
      <c r="K290" s="229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183</v>
      </c>
      <c r="AU290" s="239" t="s">
        <v>84</v>
      </c>
      <c r="AV290" s="13" t="s">
        <v>84</v>
      </c>
      <c r="AW290" s="13" t="s">
        <v>36</v>
      </c>
      <c r="AX290" s="13" t="s">
        <v>75</v>
      </c>
      <c r="AY290" s="239" t="s">
        <v>173</v>
      </c>
    </row>
    <row r="291" s="13" customFormat="1">
      <c r="A291" s="13"/>
      <c r="B291" s="228"/>
      <c r="C291" s="229"/>
      <c r="D291" s="230" t="s">
        <v>183</v>
      </c>
      <c r="E291" s="231" t="s">
        <v>19</v>
      </c>
      <c r="F291" s="232" t="s">
        <v>1433</v>
      </c>
      <c r="G291" s="229"/>
      <c r="H291" s="233">
        <v>46.32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183</v>
      </c>
      <c r="AU291" s="239" t="s">
        <v>84</v>
      </c>
      <c r="AV291" s="13" t="s">
        <v>84</v>
      </c>
      <c r="AW291" s="13" t="s">
        <v>36</v>
      </c>
      <c r="AX291" s="13" t="s">
        <v>75</v>
      </c>
      <c r="AY291" s="239" t="s">
        <v>173</v>
      </c>
    </row>
    <row r="292" s="2" customFormat="1" ht="24.15" customHeight="1">
      <c r="A292" s="36"/>
      <c r="B292" s="37"/>
      <c r="C292" s="210" t="s">
        <v>575</v>
      </c>
      <c r="D292" s="210" t="s">
        <v>79</v>
      </c>
      <c r="E292" s="211" t="s">
        <v>1434</v>
      </c>
      <c r="F292" s="212" t="s">
        <v>1435</v>
      </c>
      <c r="G292" s="213" t="s">
        <v>190</v>
      </c>
      <c r="H292" s="214">
        <v>15.263999999999999</v>
      </c>
      <c r="I292" s="215"/>
      <c r="J292" s="216">
        <f>ROUND(I292*H292,2)</f>
        <v>0</v>
      </c>
      <c r="K292" s="212" t="s">
        <v>179</v>
      </c>
      <c r="L292" s="42"/>
      <c r="M292" s="217" t="s">
        <v>19</v>
      </c>
      <c r="N292" s="218" t="s">
        <v>46</v>
      </c>
      <c r="O292" s="82"/>
      <c r="P292" s="219">
        <f>O292*H292</f>
        <v>0</v>
      </c>
      <c r="Q292" s="219">
        <v>0.0015</v>
      </c>
      <c r="R292" s="219">
        <f>Q292*H292</f>
        <v>0.022896</v>
      </c>
      <c r="S292" s="219">
        <v>0</v>
      </c>
      <c r="T292" s="22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1" t="s">
        <v>272</v>
      </c>
      <c r="AT292" s="221" t="s">
        <v>79</v>
      </c>
      <c r="AU292" s="221" t="s">
        <v>84</v>
      </c>
      <c r="AY292" s="15" t="s">
        <v>173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5" t="s">
        <v>82</v>
      </c>
      <c r="BK292" s="222">
        <f>ROUND(I292*H292,2)</f>
        <v>0</v>
      </c>
      <c r="BL292" s="15" t="s">
        <v>272</v>
      </c>
      <c r="BM292" s="221" t="s">
        <v>1436</v>
      </c>
    </row>
    <row r="293" s="2" customFormat="1">
      <c r="A293" s="36"/>
      <c r="B293" s="37"/>
      <c r="C293" s="38"/>
      <c r="D293" s="223" t="s">
        <v>181</v>
      </c>
      <c r="E293" s="38"/>
      <c r="F293" s="224" t="s">
        <v>1437</v>
      </c>
      <c r="G293" s="38"/>
      <c r="H293" s="38"/>
      <c r="I293" s="225"/>
      <c r="J293" s="38"/>
      <c r="K293" s="38"/>
      <c r="L293" s="42"/>
      <c r="M293" s="226"/>
      <c r="N293" s="227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181</v>
      </c>
      <c r="AU293" s="15" t="s">
        <v>84</v>
      </c>
    </row>
    <row r="294" s="13" customFormat="1">
      <c r="A294" s="13"/>
      <c r="B294" s="228"/>
      <c r="C294" s="229"/>
      <c r="D294" s="230" t="s">
        <v>183</v>
      </c>
      <c r="E294" s="231" t="s">
        <v>19</v>
      </c>
      <c r="F294" s="232" t="s">
        <v>1438</v>
      </c>
      <c r="G294" s="229"/>
      <c r="H294" s="233">
        <v>5.2800000000000002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183</v>
      </c>
      <c r="AU294" s="239" t="s">
        <v>84</v>
      </c>
      <c r="AV294" s="13" t="s">
        <v>84</v>
      </c>
      <c r="AW294" s="13" t="s">
        <v>36</v>
      </c>
      <c r="AX294" s="13" t="s">
        <v>75</v>
      </c>
      <c r="AY294" s="239" t="s">
        <v>173</v>
      </c>
    </row>
    <row r="295" s="13" customFormat="1">
      <c r="A295" s="13"/>
      <c r="B295" s="228"/>
      <c r="C295" s="229"/>
      <c r="D295" s="230" t="s">
        <v>183</v>
      </c>
      <c r="E295" s="231" t="s">
        <v>19</v>
      </c>
      <c r="F295" s="232" t="s">
        <v>1439</v>
      </c>
      <c r="G295" s="229"/>
      <c r="H295" s="233">
        <v>2.2360000000000002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183</v>
      </c>
      <c r="AU295" s="239" t="s">
        <v>84</v>
      </c>
      <c r="AV295" s="13" t="s">
        <v>84</v>
      </c>
      <c r="AW295" s="13" t="s">
        <v>36</v>
      </c>
      <c r="AX295" s="13" t="s">
        <v>75</v>
      </c>
      <c r="AY295" s="239" t="s">
        <v>173</v>
      </c>
    </row>
    <row r="296" s="13" customFormat="1">
      <c r="A296" s="13"/>
      <c r="B296" s="228"/>
      <c r="C296" s="229"/>
      <c r="D296" s="230" t="s">
        <v>183</v>
      </c>
      <c r="E296" s="231" t="s">
        <v>19</v>
      </c>
      <c r="F296" s="232" t="s">
        <v>1440</v>
      </c>
      <c r="G296" s="229"/>
      <c r="H296" s="233">
        <v>7.7480000000000002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183</v>
      </c>
      <c r="AU296" s="239" t="s">
        <v>84</v>
      </c>
      <c r="AV296" s="13" t="s">
        <v>84</v>
      </c>
      <c r="AW296" s="13" t="s">
        <v>36</v>
      </c>
      <c r="AX296" s="13" t="s">
        <v>75</v>
      </c>
      <c r="AY296" s="239" t="s">
        <v>173</v>
      </c>
    </row>
    <row r="297" s="2" customFormat="1" ht="24.15" customHeight="1">
      <c r="A297" s="36"/>
      <c r="B297" s="37"/>
      <c r="C297" s="210" t="s">
        <v>582</v>
      </c>
      <c r="D297" s="210" t="s">
        <v>79</v>
      </c>
      <c r="E297" s="211" t="s">
        <v>1441</v>
      </c>
      <c r="F297" s="212" t="s">
        <v>1442</v>
      </c>
      <c r="G297" s="213" t="s">
        <v>232</v>
      </c>
      <c r="H297" s="214">
        <v>76.319999999999993</v>
      </c>
      <c r="I297" s="215"/>
      <c r="J297" s="216">
        <f>ROUND(I297*H297,2)</f>
        <v>0</v>
      </c>
      <c r="K297" s="212" t="s">
        <v>179</v>
      </c>
      <c r="L297" s="42"/>
      <c r="M297" s="217" t="s">
        <v>19</v>
      </c>
      <c r="N297" s="218" t="s">
        <v>46</v>
      </c>
      <c r="O297" s="82"/>
      <c r="P297" s="219">
        <f>O297*H297</f>
        <v>0</v>
      </c>
      <c r="Q297" s="219">
        <v>0.00032000000000000003</v>
      </c>
      <c r="R297" s="219">
        <f>Q297*H297</f>
        <v>0.0244224</v>
      </c>
      <c r="S297" s="219">
        <v>0</v>
      </c>
      <c r="T297" s="22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1" t="s">
        <v>272</v>
      </c>
      <c r="AT297" s="221" t="s">
        <v>79</v>
      </c>
      <c r="AU297" s="221" t="s">
        <v>84</v>
      </c>
      <c r="AY297" s="15" t="s">
        <v>173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5" t="s">
        <v>82</v>
      </c>
      <c r="BK297" s="222">
        <f>ROUND(I297*H297,2)</f>
        <v>0</v>
      </c>
      <c r="BL297" s="15" t="s">
        <v>272</v>
      </c>
      <c r="BM297" s="221" t="s">
        <v>1443</v>
      </c>
    </row>
    <row r="298" s="2" customFormat="1">
      <c r="A298" s="36"/>
      <c r="B298" s="37"/>
      <c r="C298" s="38"/>
      <c r="D298" s="223" t="s">
        <v>181</v>
      </c>
      <c r="E298" s="38"/>
      <c r="F298" s="224" t="s">
        <v>1444</v>
      </c>
      <c r="G298" s="38"/>
      <c r="H298" s="38"/>
      <c r="I298" s="225"/>
      <c r="J298" s="38"/>
      <c r="K298" s="38"/>
      <c r="L298" s="42"/>
      <c r="M298" s="226"/>
      <c r="N298" s="227"/>
      <c r="O298" s="82"/>
      <c r="P298" s="82"/>
      <c r="Q298" s="82"/>
      <c r="R298" s="82"/>
      <c r="S298" s="82"/>
      <c r="T298" s="83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181</v>
      </c>
      <c r="AU298" s="15" t="s">
        <v>84</v>
      </c>
    </row>
    <row r="299" s="13" customFormat="1">
      <c r="A299" s="13"/>
      <c r="B299" s="228"/>
      <c r="C299" s="229"/>
      <c r="D299" s="230" t="s">
        <v>183</v>
      </c>
      <c r="E299" s="231" t="s">
        <v>19</v>
      </c>
      <c r="F299" s="232" t="s">
        <v>1445</v>
      </c>
      <c r="G299" s="229"/>
      <c r="H299" s="233">
        <v>26.399999999999999</v>
      </c>
      <c r="I299" s="234"/>
      <c r="J299" s="229"/>
      <c r="K299" s="229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183</v>
      </c>
      <c r="AU299" s="239" t="s">
        <v>84</v>
      </c>
      <c r="AV299" s="13" t="s">
        <v>84</v>
      </c>
      <c r="AW299" s="13" t="s">
        <v>36</v>
      </c>
      <c r="AX299" s="13" t="s">
        <v>75</v>
      </c>
      <c r="AY299" s="239" t="s">
        <v>173</v>
      </c>
    </row>
    <row r="300" s="13" customFormat="1">
      <c r="A300" s="13"/>
      <c r="B300" s="228"/>
      <c r="C300" s="229"/>
      <c r="D300" s="230" t="s">
        <v>183</v>
      </c>
      <c r="E300" s="231" t="s">
        <v>19</v>
      </c>
      <c r="F300" s="232" t="s">
        <v>1446</v>
      </c>
      <c r="G300" s="229"/>
      <c r="H300" s="233">
        <v>11.18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183</v>
      </c>
      <c r="AU300" s="239" t="s">
        <v>84</v>
      </c>
      <c r="AV300" s="13" t="s">
        <v>84</v>
      </c>
      <c r="AW300" s="13" t="s">
        <v>36</v>
      </c>
      <c r="AX300" s="13" t="s">
        <v>75</v>
      </c>
      <c r="AY300" s="239" t="s">
        <v>173</v>
      </c>
    </row>
    <row r="301" s="13" customFormat="1">
      <c r="A301" s="13"/>
      <c r="B301" s="228"/>
      <c r="C301" s="229"/>
      <c r="D301" s="230" t="s">
        <v>183</v>
      </c>
      <c r="E301" s="231" t="s">
        <v>19</v>
      </c>
      <c r="F301" s="232" t="s">
        <v>1447</v>
      </c>
      <c r="G301" s="229"/>
      <c r="H301" s="233">
        <v>38.740000000000002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183</v>
      </c>
      <c r="AU301" s="239" t="s">
        <v>84</v>
      </c>
      <c r="AV301" s="13" t="s">
        <v>84</v>
      </c>
      <c r="AW301" s="13" t="s">
        <v>36</v>
      </c>
      <c r="AX301" s="13" t="s">
        <v>75</v>
      </c>
      <c r="AY301" s="239" t="s">
        <v>173</v>
      </c>
    </row>
    <row r="302" s="2" customFormat="1" ht="44.25" customHeight="1">
      <c r="A302" s="36"/>
      <c r="B302" s="37"/>
      <c r="C302" s="210" t="s">
        <v>586</v>
      </c>
      <c r="D302" s="210" t="s">
        <v>79</v>
      </c>
      <c r="E302" s="211" t="s">
        <v>827</v>
      </c>
      <c r="F302" s="212" t="s">
        <v>828</v>
      </c>
      <c r="G302" s="213" t="s">
        <v>190</v>
      </c>
      <c r="H302" s="214">
        <v>158.84</v>
      </c>
      <c r="I302" s="215"/>
      <c r="J302" s="216">
        <f>ROUND(I302*H302,2)</f>
        <v>0</v>
      </c>
      <c r="K302" s="212" t="s">
        <v>179</v>
      </c>
      <c r="L302" s="42"/>
      <c r="M302" s="217" t="s">
        <v>19</v>
      </c>
      <c r="N302" s="218" t="s">
        <v>46</v>
      </c>
      <c r="O302" s="82"/>
      <c r="P302" s="219">
        <f>O302*H302</f>
        <v>0</v>
      </c>
      <c r="Q302" s="219">
        <v>0.0053</v>
      </c>
      <c r="R302" s="219">
        <f>Q302*H302</f>
        <v>0.84185200000000004</v>
      </c>
      <c r="S302" s="219">
        <v>0</v>
      </c>
      <c r="T302" s="22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1" t="s">
        <v>272</v>
      </c>
      <c r="AT302" s="221" t="s">
        <v>79</v>
      </c>
      <c r="AU302" s="221" t="s">
        <v>84</v>
      </c>
      <c r="AY302" s="15" t="s">
        <v>173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5" t="s">
        <v>82</v>
      </c>
      <c r="BK302" s="222">
        <f>ROUND(I302*H302,2)</f>
        <v>0</v>
      </c>
      <c r="BL302" s="15" t="s">
        <v>272</v>
      </c>
      <c r="BM302" s="221" t="s">
        <v>1448</v>
      </c>
    </row>
    <row r="303" s="2" customFormat="1">
      <c r="A303" s="36"/>
      <c r="B303" s="37"/>
      <c r="C303" s="38"/>
      <c r="D303" s="223" t="s">
        <v>181</v>
      </c>
      <c r="E303" s="38"/>
      <c r="F303" s="224" t="s">
        <v>830</v>
      </c>
      <c r="G303" s="38"/>
      <c r="H303" s="38"/>
      <c r="I303" s="225"/>
      <c r="J303" s="38"/>
      <c r="K303" s="38"/>
      <c r="L303" s="42"/>
      <c r="M303" s="226"/>
      <c r="N303" s="227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181</v>
      </c>
      <c r="AU303" s="15" t="s">
        <v>84</v>
      </c>
    </row>
    <row r="304" s="13" customFormat="1">
      <c r="A304" s="13"/>
      <c r="B304" s="228"/>
      <c r="C304" s="229"/>
      <c r="D304" s="230" t="s">
        <v>183</v>
      </c>
      <c r="E304" s="231" t="s">
        <v>19</v>
      </c>
      <c r="F304" s="232" t="s">
        <v>1428</v>
      </c>
      <c r="G304" s="229"/>
      <c r="H304" s="233">
        <v>22.359999999999999</v>
      </c>
      <c r="I304" s="234"/>
      <c r="J304" s="229"/>
      <c r="K304" s="229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183</v>
      </c>
      <c r="AU304" s="239" t="s">
        <v>84</v>
      </c>
      <c r="AV304" s="13" t="s">
        <v>84</v>
      </c>
      <c r="AW304" s="13" t="s">
        <v>36</v>
      </c>
      <c r="AX304" s="13" t="s">
        <v>75</v>
      </c>
      <c r="AY304" s="239" t="s">
        <v>173</v>
      </c>
    </row>
    <row r="305" s="13" customFormat="1">
      <c r="A305" s="13"/>
      <c r="B305" s="228"/>
      <c r="C305" s="229"/>
      <c r="D305" s="230" t="s">
        <v>183</v>
      </c>
      <c r="E305" s="231" t="s">
        <v>19</v>
      </c>
      <c r="F305" s="232" t="s">
        <v>1429</v>
      </c>
      <c r="G305" s="229"/>
      <c r="H305" s="233">
        <v>30.300000000000001</v>
      </c>
      <c r="I305" s="234"/>
      <c r="J305" s="229"/>
      <c r="K305" s="229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183</v>
      </c>
      <c r="AU305" s="239" t="s">
        <v>84</v>
      </c>
      <c r="AV305" s="13" t="s">
        <v>84</v>
      </c>
      <c r="AW305" s="13" t="s">
        <v>36</v>
      </c>
      <c r="AX305" s="13" t="s">
        <v>75</v>
      </c>
      <c r="AY305" s="239" t="s">
        <v>173</v>
      </c>
    </row>
    <row r="306" s="13" customFormat="1">
      <c r="A306" s="13"/>
      <c r="B306" s="228"/>
      <c r="C306" s="229"/>
      <c r="D306" s="230" t="s">
        <v>183</v>
      </c>
      <c r="E306" s="231" t="s">
        <v>19</v>
      </c>
      <c r="F306" s="232" t="s">
        <v>1430</v>
      </c>
      <c r="G306" s="229"/>
      <c r="H306" s="233">
        <v>28.699999999999999</v>
      </c>
      <c r="I306" s="234"/>
      <c r="J306" s="229"/>
      <c r="K306" s="229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183</v>
      </c>
      <c r="AU306" s="239" t="s">
        <v>84</v>
      </c>
      <c r="AV306" s="13" t="s">
        <v>84</v>
      </c>
      <c r="AW306" s="13" t="s">
        <v>36</v>
      </c>
      <c r="AX306" s="13" t="s">
        <v>75</v>
      </c>
      <c r="AY306" s="239" t="s">
        <v>173</v>
      </c>
    </row>
    <row r="307" s="13" customFormat="1">
      <c r="A307" s="13"/>
      <c r="B307" s="228"/>
      <c r="C307" s="229"/>
      <c r="D307" s="230" t="s">
        <v>183</v>
      </c>
      <c r="E307" s="231" t="s">
        <v>19</v>
      </c>
      <c r="F307" s="232" t="s">
        <v>1431</v>
      </c>
      <c r="G307" s="229"/>
      <c r="H307" s="233">
        <v>13.84</v>
      </c>
      <c r="I307" s="234"/>
      <c r="J307" s="229"/>
      <c r="K307" s="229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183</v>
      </c>
      <c r="AU307" s="239" t="s">
        <v>84</v>
      </c>
      <c r="AV307" s="13" t="s">
        <v>84</v>
      </c>
      <c r="AW307" s="13" t="s">
        <v>36</v>
      </c>
      <c r="AX307" s="13" t="s">
        <v>75</v>
      </c>
      <c r="AY307" s="239" t="s">
        <v>173</v>
      </c>
    </row>
    <row r="308" s="13" customFormat="1">
      <c r="A308" s="13"/>
      <c r="B308" s="228"/>
      <c r="C308" s="229"/>
      <c r="D308" s="230" t="s">
        <v>183</v>
      </c>
      <c r="E308" s="231" t="s">
        <v>19</v>
      </c>
      <c r="F308" s="232" t="s">
        <v>1432</v>
      </c>
      <c r="G308" s="229"/>
      <c r="H308" s="233">
        <v>17.32</v>
      </c>
      <c r="I308" s="234"/>
      <c r="J308" s="229"/>
      <c r="K308" s="229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183</v>
      </c>
      <c r="AU308" s="239" t="s">
        <v>84</v>
      </c>
      <c r="AV308" s="13" t="s">
        <v>84</v>
      </c>
      <c r="AW308" s="13" t="s">
        <v>36</v>
      </c>
      <c r="AX308" s="13" t="s">
        <v>75</v>
      </c>
      <c r="AY308" s="239" t="s">
        <v>173</v>
      </c>
    </row>
    <row r="309" s="13" customFormat="1">
      <c r="A309" s="13"/>
      <c r="B309" s="228"/>
      <c r="C309" s="229"/>
      <c r="D309" s="230" t="s">
        <v>183</v>
      </c>
      <c r="E309" s="231" t="s">
        <v>19</v>
      </c>
      <c r="F309" s="232" t="s">
        <v>1433</v>
      </c>
      <c r="G309" s="229"/>
      <c r="H309" s="233">
        <v>46.32</v>
      </c>
      <c r="I309" s="234"/>
      <c r="J309" s="229"/>
      <c r="K309" s="229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183</v>
      </c>
      <c r="AU309" s="239" t="s">
        <v>84</v>
      </c>
      <c r="AV309" s="13" t="s">
        <v>84</v>
      </c>
      <c r="AW309" s="13" t="s">
        <v>36</v>
      </c>
      <c r="AX309" s="13" t="s">
        <v>75</v>
      </c>
      <c r="AY309" s="239" t="s">
        <v>173</v>
      </c>
    </row>
    <row r="310" s="2" customFormat="1" ht="24.15" customHeight="1">
      <c r="A310" s="36"/>
      <c r="B310" s="37"/>
      <c r="C310" s="240" t="s">
        <v>591</v>
      </c>
      <c r="D310" s="240" t="s">
        <v>102</v>
      </c>
      <c r="E310" s="241" t="s">
        <v>832</v>
      </c>
      <c r="F310" s="242" t="s">
        <v>833</v>
      </c>
      <c r="G310" s="243" t="s">
        <v>190</v>
      </c>
      <c r="H310" s="244">
        <v>174.72399999999999</v>
      </c>
      <c r="I310" s="245"/>
      <c r="J310" s="246">
        <f>ROUND(I310*H310,2)</f>
        <v>0</v>
      </c>
      <c r="K310" s="242" t="s">
        <v>179</v>
      </c>
      <c r="L310" s="247"/>
      <c r="M310" s="248" t="s">
        <v>19</v>
      </c>
      <c r="N310" s="249" t="s">
        <v>46</v>
      </c>
      <c r="O310" s="82"/>
      <c r="P310" s="219">
        <f>O310*H310</f>
        <v>0</v>
      </c>
      <c r="Q310" s="219">
        <v>0.012319999999999999</v>
      </c>
      <c r="R310" s="219">
        <f>Q310*H310</f>
        <v>2.1525996799999998</v>
      </c>
      <c r="S310" s="219">
        <v>0</v>
      </c>
      <c r="T310" s="22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1" t="s">
        <v>363</v>
      </c>
      <c r="AT310" s="221" t="s">
        <v>102</v>
      </c>
      <c r="AU310" s="221" t="s">
        <v>84</v>
      </c>
      <c r="AY310" s="15" t="s">
        <v>173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5" t="s">
        <v>82</v>
      </c>
      <c r="BK310" s="222">
        <f>ROUND(I310*H310,2)</f>
        <v>0</v>
      </c>
      <c r="BL310" s="15" t="s">
        <v>272</v>
      </c>
      <c r="BM310" s="221" t="s">
        <v>1449</v>
      </c>
    </row>
    <row r="311" s="13" customFormat="1">
      <c r="A311" s="13"/>
      <c r="B311" s="228"/>
      <c r="C311" s="229"/>
      <c r="D311" s="230" t="s">
        <v>183</v>
      </c>
      <c r="E311" s="229"/>
      <c r="F311" s="232" t="s">
        <v>1450</v>
      </c>
      <c r="G311" s="229"/>
      <c r="H311" s="233">
        <v>174.72399999999999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183</v>
      </c>
      <c r="AU311" s="239" t="s">
        <v>84</v>
      </c>
      <c r="AV311" s="13" t="s">
        <v>84</v>
      </c>
      <c r="AW311" s="13" t="s">
        <v>4</v>
      </c>
      <c r="AX311" s="13" t="s">
        <v>82</v>
      </c>
      <c r="AY311" s="239" t="s">
        <v>173</v>
      </c>
    </row>
    <row r="312" s="2" customFormat="1" ht="24.15" customHeight="1">
      <c r="A312" s="36"/>
      <c r="B312" s="37"/>
      <c r="C312" s="210" t="s">
        <v>597</v>
      </c>
      <c r="D312" s="210" t="s">
        <v>79</v>
      </c>
      <c r="E312" s="211" t="s">
        <v>1451</v>
      </c>
      <c r="F312" s="212" t="s">
        <v>1452</v>
      </c>
      <c r="G312" s="213" t="s">
        <v>190</v>
      </c>
      <c r="H312" s="214">
        <v>3.0499999999999998</v>
      </c>
      <c r="I312" s="215"/>
      <c r="J312" s="216">
        <f>ROUND(I312*H312,2)</f>
        <v>0</v>
      </c>
      <c r="K312" s="212" t="s">
        <v>179</v>
      </c>
      <c r="L312" s="42"/>
      <c r="M312" s="217" t="s">
        <v>19</v>
      </c>
      <c r="N312" s="218" t="s">
        <v>46</v>
      </c>
      <c r="O312" s="82"/>
      <c r="P312" s="219">
        <f>O312*H312</f>
        <v>0</v>
      </c>
      <c r="Q312" s="219">
        <v>0.00063000000000000003</v>
      </c>
      <c r="R312" s="219">
        <f>Q312*H312</f>
        <v>0.0019215</v>
      </c>
      <c r="S312" s="219">
        <v>0</v>
      </c>
      <c r="T312" s="22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1" t="s">
        <v>272</v>
      </c>
      <c r="AT312" s="221" t="s">
        <v>79</v>
      </c>
      <c r="AU312" s="221" t="s">
        <v>84</v>
      </c>
      <c r="AY312" s="15" t="s">
        <v>173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5" t="s">
        <v>82</v>
      </c>
      <c r="BK312" s="222">
        <f>ROUND(I312*H312,2)</f>
        <v>0</v>
      </c>
      <c r="BL312" s="15" t="s">
        <v>272</v>
      </c>
      <c r="BM312" s="221" t="s">
        <v>1453</v>
      </c>
    </row>
    <row r="313" s="2" customFormat="1">
      <c r="A313" s="36"/>
      <c r="B313" s="37"/>
      <c r="C313" s="38"/>
      <c r="D313" s="223" t="s">
        <v>181</v>
      </c>
      <c r="E313" s="38"/>
      <c r="F313" s="224" t="s">
        <v>1454</v>
      </c>
      <c r="G313" s="38"/>
      <c r="H313" s="38"/>
      <c r="I313" s="225"/>
      <c r="J313" s="38"/>
      <c r="K313" s="38"/>
      <c r="L313" s="42"/>
      <c r="M313" s="226"/>
      <c r="N313" s="227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181</v>
      </c>
      <c r="AU313" s="15" t="s">
        <v>84</v>
      </c>
    </row>
    <row r="314" s="13" customFormat="1">
      <c r="A314" s="13"/>
      <c r="B314" s="228"/>
      <c r="C314" s="229"/>
      <c r="D314" s="230" t="s">
        <v>183</v>
      </c>
      <c r="E314" s="231" t="s">
        <v>19</v>
      </c>
      <c r="F314" s="232" t="s">
        <v>1455</v>
      </c>
      <c r="G314" s="229"/>
      <c r="H314" s="233">
        <v>1.8</v>
      </c>
      <c r="I314" s="234"/>
      <c r="J314" s="229"/>
      <c r="K314" s="229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183</v>
      </c>
      <c r="AU314" s="239" t="s">
        <v>84</v>
      </c>
      <c r="AV314" s="13" t="s">
        <v>84</v>
      </c>
      <c r="AW314" s="13" t="s">
        <v>36</v>
      </c>
      <c r="AX314" s="13" t="s">
        <v>75</v>
      </c>
      <c r="AY314" s="239" t="s">
        <v>173</v>
      </c>
    </row>
    <row r="315" s="13" customFormat="1">
      <c r="A315" s="13"/>
      <c r="B315" s="228"/>
      <c r="C315" s="229"/>
      <c r="D315" s="230" t="s">
        <v>183</v>
      </c>
      <c r="E315" s="231" t="s">
        <v>19</v>
      </c>
      <c r="F315" s="232" t="s">
        <v>1456</v>
      </c>
      <c r="G315" s="229"/>
      <c r="H315" s="233">
        <v>1.25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183</v>
      </c>
      <c r="AU315" s="239" t="s">
        <v>84</v>
      </c>
      <c r="AV315" s="13" t="s">
        <v>84</v>
      </c>
      <c r="AW315" s="13" t="s">
        <v>36</v>
      </c>
      <c r="AX315" s="13" t="s">
        <v>75</v>
      </c>
      <c r="AY315" s="239" t="s">
        <v>173</v>
      </c>
    </row>
    <row r="316" s="2" customFormat="1" ht="24.15" customHeight="1">
      <c r="A316" s="36"/>
      <c r="B316" s="37"/>
      <c r="C316" s="240" t="s">
        <v>602</v>
      </c>
      <c r="D316" s="240" t="s">
        <v>102</v>
      </c>
      <c r="E316" s="241" t="s">
        <v>1457</v>
      </c>
      <c r="F316" s="242" t="s">
        <v>1458</v>
      </c>
      <c r="G316" s="243" t="s">
        <v>190</v>
      </c>
      <c r="H316" s="244">
        <v>3.355</v>
      </c>
      <c r="I316" s="245"/>
      <c r="J316" s="246">
        <f>ROUND(I316*H316,2)</f>
        <v>0</v>
      </c>
      <c r="K316" s="242" t="s">
        <v>179</v>
      </c>
      <c r="L316" s="247"/>
      <c r="M316" s="248" t="s">
        <v>19</v>
      </c>
      <c r="N316" s="249" t="s">
        <v>46</v>
      </c>
      <c r="O316" s="82"/>
      <c r="P316" s="219">
        <f>O316*H316</f>
        <v>0</v>
      </c>
      <c r="Q316" s="219">
        <v>0.0074999999999999997</v>
      </c>
      <c r="R316" s="219">
        <f>Q316*H316</f>
        <v>0.025162499999999997</v>
      </c>
      <c r="S316" s="219">
        <v>0</v>
      </c>
      <c r="T316" s="22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1" t="s">
        <v>363</v>
      </c>
      <c r="AT316" s="221" t="s">
        <v>102</v>
      </c>
      <c r="AU316" s="221" t="s">
        <v>84</v>
      </c>
      <c r="AY316" s="15" t="s">
        <v>173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5" t="s">
        <v>82</v>
      </c>
      <c r="BK316" s="222">
        <f>ROUND(I316*H316,2)</f>
        <v>0</v>
      </c>
      <c r="BL316" s="15" t="s">
        <v>272</v>
      </c>
      <c r="BM316" s="221" t="s">
        <v>1459</v>
      </c>
    </row>
    <row r="317" s="13" customFormat="1">
      <c r="A317" s="13"/>
      <c r="B317" s="228"/>
      <c r="C317" s="229"/>
      <c r="D317" s="230" t="s">
        <v>183</v>
      </c>
      <c r="E317" s="229"/>
      <c r="F317" s="232" t="s">
        <v>1460</v>
      </c>
      <c r="G317" s="229"/>
      <c r="H317" s="233">
        <v>3.355</v>
      </c>
      <c r="I317" s="234"/>
      <c r="J317" s="229"/>
      <c r="K317" s="229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183</v>
      </c>
      <c r="AU317" s="239" t="s">
        <v>84</v>
      </c>
      <c r="AV317" s="13" t="s">
        <v>84</v>
      </c>
      <c r="AW317" s="13" t="s">
        <v>4</v>
      </c>
      <c r="AX317" s="13" t="s">
        <v>82</v>
      </c>
      <c r="AY317" s="239" t="s">
        <v>173</v>
      </c>
    </row>
    <row r="318" s="2" customFormat="1" ht="33" customHeight="1">
      <c r="A318" s="36"/>
      <c r="B318" s="37"/>
      <c r="C318" s="210" t="s">
        <v>606</v>
      </c>
      <c r="D318" s="210" t="s">
        <v>79</v>
      </c>
      <c r="E318" s="211" t="s">
        <v>837</v>
      </c>
      <c r="F318" s="212" t="s">
        <v>838</v>
      </c>
      <c r="G318" s="213" t="s">
        <v>232</v>
      </c>
      <c r="H318" s="214">
        <v>35</v>
      </c>
      <c r="I318" s="215"/>
      <c r="J318" s="216">
        <f>ROUND(I318*H318,2)</f>
        <v>0</v>
      </c>
      <c r="K318" s="212" t="s">
        <v>179</v>
      </c>
      <c r="L318" s="42"/>
      <c r="M318" s="217" t="s">
        <v>19</v>
      </c>
      <c r="N318" s="218" t="s">
        <v>46</v>
      </c>
      <c r="O318" s="82"/>
      <c r="P318" s="219">
        <f>O318*H318</f>
        <v>0</v>
      </c>
      <c r="Q318" s="219">
        <v>0.00020000000000000001</v>
      </c>
      <c r="R318" s="219">
        <f>Q318*H318</f>
        <v>0.0070000000000000001</v>
      </c>
      <c r="S318" s="219">
        <v>0</v>
      </c>
      <c r="T318" s="22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1" t="s">
        <v>272</v>
      </c>
      <c r="AT318" s="221" t="s">
        <v>79</v>
      </c>
      <c r="AU318" s="221" t="s">
        <v>84</v>
      </c>
      <c r="AY318" s="15" t="s">
        <v>173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5" t="s">
        <v>82</v>
      </c>
      <c r="BK318" s="222">
        <f>ROUND(I318*H318,2)</f>
        <v>0</v>
      </c>
      <c r="BL318" s="15" t="s">
        <v>272</v>
      </c>
      <c r="BM318" s="221" t="s">
        <v>1461</v>
      </c>
    </row>
    <row r="319" s="2" customFormat="1">
      <c r="A319" s="36"/>
      <c r="B319" s="37"/>
      <c r="C319" s="38"/>
      <c r="D319" s="223" t="s">
        <v>181</v>
      </c>
      <c r="E319" s="38"/>
      <c r="F319" s="224" t="s">
        <v>840</v>
      </c>
      <c r="G319" s="38"/>
      <c r="H319" s="38"/>
      <c r="I319" s="225"/>
      <c r="J319" s="38"/>
      <c r="K319" s="38"/>
      <c r="L319" s="42"/>
      <c r="M319" s="226"/>
      <c r="N319" s="227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181</v>
      </c>
      <c r="AU319" s="15" t="s">
        <v>84</v>
      </c>
    </row>
    <row r="320" s="2" customFormat="1" ht="33" customHeight="1">
      <c r="A320" s="36"/>
      <c r="B320" s="37"/>
      <c r="C320" s="210" t="s">
        <v>613</v>
      </c>
      <c r="D320" s="210" t="s">
        <v>79</v>
      </c>
      <c r="E320" s="211" t="s">
        <v>1462</v>
      </c>
      <c r="F320" s="212" t="s">
        <v>1463</v>
      </c>
      <c r="G320" s="213" t="s">
        <v>232</v>
      </c>
      <c r="H320" s="214">
        <v>79</v>
      </c>
      <c r="I320" s="215"/>
      <c r="J320" s="216">
        <f>ROUND(I320*H320,2)</f>
        <v>0</v>
      </c>
      <c r="K320" s="212" t="s">
        <v>179</v>
      </c>
      <c r="L320" s="42"/>
      <c r="M320" s="217" t="s">
        <v>19</v>
      </c>
      <c r="N320" s="218" t="s">
        <v>46</v>
      </c>
      <c r="O320" s="82"/>
      <c r="P320" s="219">
        <f>O320*H320</f>
        <v>0</v>
      </c>
      <c r="Q320" s="219">
        <v>0.00018000000000000001</v>
      </c>
      <c r="R320" s="219">
        <f>Q320*H320</f>
        <v>0.014220000000000002</v>
      </c>
      <c r="S320" s="219">
        <v>0</v>
      </c>
      <c r="T320" s="22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1" t="s">
        <v>272</v>
      </c>
      <c r="AT320" s="221" t="s">
        <v>79</v>
      </c>
      <c r="AU320" s="221" t="s">
        <v>84</v>
      </c>
      <c r="AY320" s="15" t="s">
        <v>173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5" t="s">
        <v>82</v>
      </c>
      <c r="BK320" s="222">
        <f>ROUND(I320*H320,2)</f>
        <v>0</v>
      </c>
      <c r="BL320" s="15" t="s">
        <v>272</v>
      </c>
      <c r="BM320" s="221" t="s">
        <v>1464</v>
      </c>
    </row>
    <row r="321" s="2" customFormat="1">
      <c r="A321" s="36"/>
      <c r="B321" s="37"/>
      <c r="C321" s="38"/>
      <c r="D321" s="223" t="s">
        <v>181</v>
      </c>
      <c r="E321" s="38"/>
      <c r="F321" s="224" t="s">
        <v>1465</v>
      </c>
      <c r="G321" s="38"/>
      <c r="H321" s="38"/>
      <c r="I321" s="225"/>
      <c r="J321" s="38"/>
      <c r="K321" s="38"/>
      <c r="L321" s="42"/>
      <c r="M321" s="226"/>
      <c r="N321" s="227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181</v>
      </c>
      <c r="AU321" s="15" t="s">
        <v>84</v>
      </c>
    </row>
    <row r="322" s="13" customFormat="1">
      <c r="A322" s="13"/>
      <c r="B322" s="228"/>
      <c r="C322" s="229"/>
      <c r="D322" s="230" t="s">
        <v>183</v>
      </c>
      <c r="E322" s="231" t="s">
        <v>19</v>
      </c>
      <c r="F322" s="232" t="s">
        <v>1466</v>
      </c>
      <c r="G322" s="229"/>
      <c r="H322" s="233">
        <v>79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183</v>
      </c>
      <c r="AU322" s="239" t="s">
        <v>84</v>
      </c>
      <c r="AV322" s="13" t="s">
        <v>84</v>
      </c>
      <c r="AW322" s="13" t="s">
        <v>36</v>
      </c>
      <c r="AX322" s="13" t="s">
        <v>82</v>
      </c>
      <c r="AY322" s="239" t="s">
        <v>173</v>
      </c>
    </row>
    <row r="323" s="2" customFormat="1" ht="16.5" customHeight="1">
      <c r="A323" s="36"/>
      <c r="B323" s="37"/>
      <c r="C323" s="240" t="s">
        <v>618</v>
      </c>
      <c r="D323" s="240" t="s">
        <v>102</v>
      </c>
      <c r="E323" s="241" t="s">
        <v>1467</v>
      </c>
      <c r="F323" s="242" t="s">
        <v>1468</v>
      </c>
      <c r="G323" s="243" t="s">
        <v>232</v>
      </c>
      <c r="H323" s="244">
        <v>119.7</v>
      </c>
      <c r="I323" s="245"/>
      <c r="J323" s="246">
        <f>ROUND(I323*H323,2)</f>
        <v>0</v>
      </c>
      <c r="K323" s="242" t="s">
        <v>179</v>
      </c>
      <c r="L323" s="247"/>
      <c r="M323" s="248" t="s">
        <v>19</v>
      </c>
      <c r="N323" s="249" t="s">
        <v>46</v>
      </c>
      <c r="O323" s="82"/>
      <c r="P323" s="219">
        <f>O323*H323</f>
        <v>0</v>
      </c>
      <c r="Q323" s="219">
        <v>0.00012</v>
      </c>
      <c r="R323" s="219">
        <f>Q323*H323</f>
        <v>0.014364</v>
      </c>
      <c r="S323" s="219">
        <v>0</v>
      </c>
      <c r="T323" s="220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1" t="s">
        <v>363</v>
      </c>
      <c r="AT323" s="221" t="s">
        <v>102</v>
      </c>
      <c r="AU323" s="221" t="s">
        <v>84</v>
      </c>
      <c r="AY323" s="15" t="s">
        <v>173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5" t="s">
        <v>82</v>
      </c>
      <c r="BK323" s="222">
        <f>ROUND(I323*H323,2)</f>
        <v>0</v>
      </c>
      <c r="BL323" s="15" t="s">
        <v>272</v>
      </c>
      <c r="BM323" s="221" t="s">
        <v>1469</v>
      </c>
    </row>
    <row r="324" s="13" customFormat="1">
      <c r="A324" s="13"/>
      <c r="B324" s="228"/>
      <c r="C324" s="229"/>
      <c r="D324" s="230" t="s">
        <v>183</v>
      </c>
      <c r="E324" s="229"/>
      <c r="F324" s="232" t="s">
        <v>1470</v>
      </c>
      <c r="G324" s="229"/>
      <c r="H324" s="233">
        <v>119.7</v>
      </c>
      <c r="I324" s="234"/>
      <c r="J324" s="229"/>
      <c r="K324" s="229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183</v>
      </c>
      <c r="AU324" s="239" t="s">
        <v>84</v>
      </c>
      <c r="AV324" s="13" t="s">
        <v>84</v>
      </c>
      <c r="AW324" s="13" t="s">
        <v>4</v>
      </c>
      <c r="AX324" s="13" t="s">
        <v>82</v>
      </c>
      <c r="AY324" s="239" t="s">
        <v>173</v>
      </c>
    </row>
    <row r="325" s="2" customFormat="1" ht="49.05" customHeight="1">
      <c r="A325" s="36"/>
      <c r="B325" s="37"/>
      <c r="C325" s="210" t="s">
        <v>622</v>
      </c>
      <c r="D325" s="210" t="s">
        <v>79</v>
      </c>
      <c r="E325" s="211" t="s">
        <v>1471</v>
      </c>
      <c r="F325" s="212" t="s">
        <v>1472</v>
      </c>
      <c r="G325" s="213" t="s">
        <v>248</v>
      </c>
      <c r="H325" s="214">
        <v>3.1520000000000001</v>
      </c>
      <c r="I325" s="215"/>
      <c r="J325" s="216">
        <f>ROUND(I325*H325,2)</f>
        <v>0</v>
      </c>
      <c r="K325" s="212" t="s">
        <v>179</v>
      </c>
      <c r="L325" s="42"/>
      <c r="M325" s="217" t="s">
        <v>19</v>
      </c>
      <c r="N325" s="218" t="s">
        <v>46</v>
      </c>
      <c r="O325" s="82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1" t="s">
        <v>272</v>
      </c>
      <c r="AT325" s="221" t="s">
        <v>79</v>
      </c>
      <c r="AU325" s="221" t="s">
        <v>84</v>
      </c>
      <c r="AY325" s="15" t="s">
        <v>173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5" t="s">
        <v>82</v>
      </c>
      <c r="BK325" s="222">
        <f>ROUND(I325*H325,2)</f>
        <v>0</v>
      </c>
      <c r="BL325" s="15" t="s">
        <v>272</v>
      </c>
      <c r="BM325" s="221" t="s">
        <v>1473</v>
      </c>
    </row>
    <row r="326" s="2" customFormat="1">
      <c r="A326" s="36"/>
      <c r="B326" s="37"/>
      <c r="C326" s="38"/>
      <c r="D326" s="223" t="s">
        <v>181</v>
      </c>
      <c r="E326" s="38"/>
      <c r="F326" s="224" t="s">
        <v>1474</v>
      </c>
      <c r="G326" s="38"/>
      <c r="H326" s="38"/>
      <c r="I326" s="225"/>
      <c r="J326" s="38"/>
      <c r="K326" s="38"/>
      <c r="L326" s="42"/>
      <c r="M326" s="226"/>
      <c r="N326" s="227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181</v>
      </c>
      <c r="AU326" s="15" t="s">
        <v>84</v>
      </c>
    </row>
    <row r="327" s="12" customFormat="1" ht="22.8" customHeight="1">
      <c r="A327" s="12"/>
      <c r="B327" s="194"/>
      <c r="C327" s="195"/>
      <c r="D327" s="196" t="s">
        <v>74</v>
      </c>
      <c r="E327" s="208" t="s">
        <v>852</v>
      </c>
      <c r="F327" s="208" t="s">
        <v>853</v>
      </c>
      <c r="G327" s="195"/>
      <c r="H327" s="195"/>
      <c r="I327" s="198"/>
      <c r="J327" s="209">
        <f>BK327</f>
        <v>0</v>
      </c>
      <c r="K327" s="195"/>
      <c r="L327" s="200"/>
      <c r="M327" s="201"/>
      <c r="N327" s="202"/>
      <c r="O327" s="202"/>
      <c r="P327" s="203">
        <f>SUM(P328:P336)</f>
        <v>0</v>
      </c>
      <c r="Q327" s="202"/>
      <c r="R327" s="203">
        <f>SUM(R328:R336)</f>
        <v>0.0057924999999999999</v>
      </c>
      <c r="S327" s="202"/>
      <c r="T327" s="204">
        <f>SUM(T328:T336)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5" t="s">
        <v>84</v>
      </c>
      <c r="AT327" s="206" t="s">
        <v>74</v>
      </c>
      <c r="AU327" s="206" t="s">
        <v>82</v>
      </c>
      <c r="AY327" s="205" t="s">
        <v>173</v>
      </c>
      <c r="BK327" s="207">
        <f>SUM(BK328:BK336)</f>
        <v>0</v>
      </c>
    </row>
    <row r="328" s="2" customFormat="1" ht="37.8" customHeight="1">
      <c r="A328" s="36"/>
      <c r="B328" s="37"/>
      <c r="C328" s="210" t="s">
        <v>627</v>
      </c>
      <c r="D328" s="210" t="s">
        <v>79</v>
      </c>
      <c r="E328" s="211" t="s">
        <v>867</v>
      </c>
      <c r="F328" s="212" t="s">
        <v>868</v>
      </c>
      <c r="G328" s="213" t="s">
        <v>190</v>
      </c>
      <c r="H328" s="214">
        <v>16.550000000000001</v>
      </c>
      <c r="I328" s="215"/>
      <c r="J328" s="216">
        <f>ROUND(I328*H328,2)</f>
        <v>0</v>
      </c>
      <c r="K328" s="212" t="s">
        <v>179</v>
      </c>
      <c r="L328" s="42"/>
      <c r="M328" s="217" t="s">
        <v>19</v>
      </c>
      <c r="N328" s="218" t="s">
        <v>46</v>
      </c>
      <c r="O328" s="82"/>
      <c r="P328" s="219">
        <f>O328*H328</f>
        <v>0</v>
      </c>
      <c r="Q328" s="219">
        <v>6.9999999999999994E-05</v>
      </c>
      <c r="R328" s="219">
        <f>Q328*H328</f>
        <v>0.0011585</v>
      </c>
      <c r="S328" s="219">
        <v>0</v>
      </c>
      <c r="T328" s="22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1" t="s">
        <v>272</v>
      </c>
      <c r="AT328" s="221" t="s">
        <v>79</v>
      </c>
      <c r="AU328" s="221" t="s">
        <v>84</v>
      </c>
      <c r="AY328" s="15" t="s">
        <v>173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5" t="s">
        <v>82</v>
      </c>
      <c r="BK328" s="222">
        <f>ROUND(I328*H328,2)</f>
        <v>0</v>
      </c>
      <c r="BL328" s="15" t="s">
        <v>272</v>
      </c>
      <c r="BM328" s="221" t="s">
        <v>1475</v>
      </c>
    </row>
    <row r="329" s="2" customFormat="1">
      <c r="A329" s="36"/>
      <c r="B329" s="37"/>
      <c r="C329" s="38"/>
      <c r="D329" s="223" t="s">
        <v>181</v>
      </c>
      <c r="E329" s="38"/>
      <c r="F329" s="224" t="s">
        <v>870</v>
      </c>
      <c r="G329" s="38"/>
      <c r="H329" s="38"/>
      <c r="I329" s="225"/>
      <c r="J329" s="38"/>
      <c r="K329" s="38"/>
      <c r="L329" s="42"/>
      <c r="M329" s="226"/>
      <c r="N329" s="227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181</v>
      </c>
      <c r="AU329" s="15" t="s">
        <v>84</v>
      </c>
    </row>
    <row r="330" s="13" customFormat="1">
      <c r="A330" s="13"/>
      <c r="B330" s="228"/>
      <c r="C330" s="229"/>
      <c r="D330" s="230" t="s">
        <v>183</v>
      </c>
      <c r="E330" s="231" t="s">
        <v>19</v>
      </c>
      <c r="F330" s="232" t="s">
        <v>1476</v>
      </c>
      <c r="G330" s="229"/>
      <c r="H330" s="233">
        <v>4.5999999999999996</v>
      </c>
      <c r="I330" s="234"/>
      <c r="J330" s="229"/>
      <c r="K330" s="229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183</v>
      </c>
      <c r="AU330" s="239" t="s">
        <v>84</v>
      </c>
      <c r="AV330" s="13" t="s">
        <v>84</v>
      </c>
      <c r="AW330" s="13" t="s">
        <v>36</v>
      </c>
      <c r="AX330" s="13" t="s">
        <v>75</v>
      </c>
      <c r="AY330" s="239" t="s">
        <v>173</v>
      </c>
    </row>
    <row r="331" s="13" customFormat="1">
      <c r="A331" s="13"/>
      <c r="B331" s="228"/>
      <c r="C331" s="229"/>
      <c r="D331" s="230" t="s">
        <v>183</v>
      </c>
      <c r="E331" s="231" t="s">
        <v>19</v>
      </c>
      <c r="F331" s="232" t="s">
        <v>1477</v>
      </c>
      <c r="G331" s="229"/>
      <c r="H331" s="233">
        <v>2.3500000000000001</v>
      </c>
      <c r="I331" s="234"/>
      <c r="J331" s="229"/>
      <c r="K331" s="229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183</v>
      </c>
      <c r="AU331" s="239" t="s">
        <v>84</v>
      </c>
      <c r="AV331" s="13" t="s">
        <v>84</v>
      </c>
      <c r="AW331" s="13" t="s">
        <v>36</v>
      </c>
      <c r="AX331" s="13" t="s">
        <v>75</v>
      </c>
      <c r="AY331" s="239" t="s">
        <v>173</v>
      </c>
    </row>
    <row r="332" s="13" customFormat="1">
      <c r="A332" s="13"/>
      <c r="B332" s="228"/>
      <c r="C332" s="229"/>
      <c r="D332" s="230" t="s">
        <v>183</v>
      </c>
      <c r="E332" s="231" t="s">
        <v>19</v>
      </c>
      <c r="F332" s="232" t="s">
        <v>1478</v>
      </c>
      <c r="G332" s="229"/>
      <c r="H332" s="233">
        <v>9.5999999999999996</v>
      </c>
      <c r="I332" s="234"/>
      <c r="J332" s="229"/>
      <c r="K332" s="229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183</v>
      </c>
      <c r="AU332" s="239" t="s">
        <v>84</v>
      </c>
      <c r="AV332" s="13" t="s">
        <v>84</v>
      </c>
      <c r="AW332" s="13" t="s">
        <v>36</v>
      </c>
      <c r="AX332" s="13" t="s">
        <v>75</v>
      </c>
      <c r="AY332" s="239" t="s">
        <v>173</v>
      </c>
    </row>
    <row r="333" s="2" customFormat="1" ht="24.15" customHeight="1">
      <c r="A333" s="36"/>
      <c r="B333" s="37"/>
      <c r="C333" s="210" t="s">
        <v>632</v>
      </c>
      <c r="D333" s="210" t="s">
        <v>79</v>
      </c>
      <c r="E333" s="211" t="s">
        <v>874</v>
      </c>
      <c r="F333" s="212" t="s">
        <v>875</v>
      </c>
      <c r="G333" s="213" t="s">
        <v>190</v>
      </c>
      <c r="H333" s="214">
        <v>16.550000000000001</v>
      </c>
      <c r="I333" s="215"/>
      <c r="J333" s="216">
        <f>ROUND(I333*H333,2)</f>
        <v>0</v>
      </c>
      <c r="K333" s="212" t="s">
        <v>179</v>
      </c>
      <c r="L333" s="42"/>
      <c r="M333" s="217" t="s">
        <v>19</v>
      </c>
      <c r="N333" s="218" t="s">
        <v>46</v>
      </c>
      <c r="O333" s="82"/>
      <c r="P333" s="219">
        <f>O333*H333</f>
        <v>0</v>
      </c>
      <c r="Q333" s="219">
        <v>0.00013999999999999999</v>
      </c>
      <c r="R333" s="219">
        <f>Q333*H333</f>
        <v>0.002317</v>
      </c>
      <c r="S333" s="219">
        <v>0</v>
      </c>
      <c r="T333" s="22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21" t="s">
        <v>272</v>
      </c>
      <c r="AT333" s="221" t="s">
        <v>79</v>
      </c>
      <c r="AU333" s="221" t="s">
        <v>84</v>
      </c>
      <c r="AY333" s="15" t="s">
        <v>173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5" t="s">
        <v>82</v>
      </c>
      <c r="BK333" s="222">
        <f>ROUND(I333*H333,2)</f>
        <v>0</v>
      </c>
      <c r="BL333" s="15" t="s">
        <v>272</v>
      </c>
      <c r="BM333" s="221" t="s">
        <v>1479</v>
      </c>
    </row>
    <row r="334" s="2" customFormat="1">
      <c r="A334" s="36"/>
      <c r="B334" s="37"/>
      <c r="C334" s="38"/>
      <c r="D334" s="223" t="s">
        <v>181</v>
      </c>
      <c r="E334" s="38"/>
      <c r="F334" s="224" t="s">
        <v>877</v>
      </c>
      <c r="G334" s="38"/>
      <c r="H334" s="38"/>
      <c r="I334" s="225"/>
      <c r="J334" s="38"/>
      <c r="K334" s="38"/>
      <c r="L334" s="42"/>
      <c r="M334" s="226"/>
      <c r="N334" s="227"/>
      <c r="O334" s="82"/>
      <c r="P334" s="82"/>
      <c r="Q334" s="82"/>
      <c r="R334" s="82"/>
      <c r="S334" s="82"/>
      <c r="T334" s="83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181</v>
      </c>
      <c r="AU334" s="15" t="s">
        <v>84</v>
      </c>
    </row>
    <row r="335" s="2" customFormat="1" ht="24.15" customHeight="1">
      <c r="A335" s="36"/>
      <c r="B335" s="37"/>
      <c r="C335" s="210" t="s">
        <v>638</v>
      </c>
      <c r="D335" s="210" t="s">
        <v>79</v>
      </c>
      <c r="E335" s="211" t="s">
        <v>879</v>
      </c>
      <c r="F335" s="212" t="s">
        <v>880</v>
      </c>
      <c r="G335" s="213" t="s">
        <v>190</v>
      </c>
      <c r="H335" s="214">
        <v>16.550000000000001</v>
      </c>
      <c r="I335" s="215"/>
      <c r="J335" s="216">
        <f>ROUND(I335*H335,2)</f>
        <v>0</v>
      </c>
      <c r="K335" s="212" t="s">
        <v>179</v>
      </c>
      <c r="L335" s="42"/>
      <c r="M335" s="217" t="s">
        <v>19</v>
      </c>
      <c r="N335" s="218" t="s">
        <v>46</v>
      </c>
      <c r="O335" s="82"/>
      <c r="P335" s="219">
        <f>O335*H335</f>
        <v>0</v>
      </c>
      <c r="Q335" s="219">
        <v>0.00013999999999999999</v>
      </c>
      <c r="R335" s="219">
        <f>Q335*H335</f>
        <v>0.002317</v>
      </c>
      <c r="S335" s="219">
        <v>0</v>
      </c>
      <c r="T335" s="220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1" t="s">
        <v>272</v>
      </c>
      <c r="AT335" s="221" t="s">
        <v>79</v>
      </c>
      <c r="AU335" s="221" t="s">
        <v>84</v>
      </c>
      <c r="AY335" s="15" t="s">
        <v>173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5" t="s">
        <v>82</v>
      </c>
      <c r="BK335" s="222">
        <f>ROUND(I335*H335,2)</f>
        <v>0</v>
      </c>
      <c r="BL335" s="15" t="s">
        <v>272</v>
      </c>
      <c r="BM335" s="221" t="s">
        <v>1480</v>
      </c>
    </row>
    <row r="336" s="2" customFormat="1">
      <c r="A336" s="36"/>
      <c r="B336" s="37"/>
      <c r="C336" s="38"/>
      <c r="D336" s="223" t="s">
        <v>181</v>
      </c>
      <c r="E336" s="38"/>
      <c r="F336" s="224" t="s">
        <v>882</v>
      </c>
      <c r="G336" s="38"/>
      <c r="H336" s="38"/>
      <c r="I336" s="225"/>
      <c r="J336" s="38"/>
      <c r="K336" s="38"/>
      <c r="L336" s="42"/>
      <c r="M336" s="226"/>
      <c r="N336" s="227"/>
      <c r="O336" s="82"/>
      <c r="P336" s="82"/>
      <c r="Q336" s="82"/>
      <c r="R336" s="82"/>
      <c r="S336" s="82"/>
      <c r="T336" s="83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181</v>
      </c>
      <c r="AU336" s="15" t="s">
        <v>84</v>
      </c>
    </row>
    <row r="337" s="12" customFormat="1" ht="22.8" customHeight="1">
      <c r="A337" s="12"/>
      <c r="B337" s="194"/>
      <c r="C337" s="195"/>
      <c r="D337" s="196" t="s">
        <v>74</v>
      </c>
      <c r="E337" s="208" t="s">
        <v>883</v>
      </c>
      <c r="F337" s="208" t="s">
        <v>884</v>
      </c>
      <c r="G337" s="195"/>
      <c r="H337" s="195"/>
      <c r="I337" s="198"/>
      <c r="J337" s="209">
        <f>BK337</f>
        <v>0</v>
      </c>
      <c r="K337" s="195"/>
      <c r="L337" s="200"/>
      <c r="M337" s="201"/>
      <c r="N337" s="202"/>
      <c r="O337" s="202"/>
      <c r="P337" s="203">
        <f>SUM(P338:P344)</f>
        <v>0</v>
      </c>
      <c r="Q337" s="202"/>
      <c r="R337" s="203">
        <f>SUM(R338:R344)</f>
        <v>0.0389158</v>
      </c>
      <c r="S337" s="202"/>
      <c r="T337" s="204">
        <f>SUM(T338:T344)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5" t="s">
        <v>84</v>
      </c>
      <c r="AT337" s="206" t="s">
        <v>74</v>
      </c>
      <c r="AU337" s="206" t="s">
        <v>82</v>
      </c>
      <c r="AY337" s="205" t="s">
        <v>173</v>
      </c>
      <c r="BK337" s="207">
        <f>SUM(BK338:BK344)</f>
        <v>0</v>
      </c>
    </row>
    <row r="338" s="2" customFormat="1" ht="33" customHeight="1">
      <c r="A338" s="36"/>
      <c r="B338" s="37"/>
      <c r="C338" s="210" t="s">
        <v>645</v>
      </c>
      <c r="D338" s="210" t="s">
        <v>79</v>
      </c>
      <c r="E338" s="211" t="s">
        <v>906</v>
      </c>
      <c r="F338" s="212" t="s">
        <v>907</v>
      </c>
      <c r="G338" s="213" t="s">
        <v>190</v>
      </c>
      <c r="H338" s="214">
        <v>79.420000000000002</v>
      </c>
      <c r="I338" s="215"/>
      <c r="J338" s="216">
        <f>ROUND(I338*H338,2)</f>
        <v>0</v>
      </c>
      <c r="K338" s="212" t="s">
        <v>179</v>
      </c>
      <c r="L338" s="42"/>
      <c r="M338" s="217" t="s">
        <v>19</v>
      </c>
      <c r="N338" s="218" t="s">
        <v>46</v>
      </c>
      <c r="O338" s="82"/>
      <c r="P338" s="219">
        <f>O338*H338</f>
        <v>0</v>
      </c>
      <c r="Q338" s="219">
        <v>0.00020000000000000001</v>
      </c>
      <c r="R338" s="219">
        <f>Q338*H338</f>
        <v>0.015884000000000002</v>
      </c>
      <c r="S338" s="219">
        <v>0</v>
      </c>
      <c r="T338" s="22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1" t="s">
        <v>272</v>
      </c>
      <c r="AT338" s="221" t="s">
        <v>79</v>
      </c>
      <c r="AU338" s="221" t="s">
        <v>84</v>
      </c>
      <c r="AY338" s="15" t="s">
        <v>173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5" t="s">
        <v>82</v>
      </c>
      <c r="BK338" s="222">
        <f>ROUND(I338*H338,2)</f>
        <v>0</v>
      </c>
      <c r="BL338" s="15" t="s">
        <v>272</v>
      </c>
      <c r="BM338" s="221" t="s">
        <v>1481</v>
      </c>
    </row>
    <row r="339" s="2" customFormat="1">
      <c r="A339" s="36"/>
      <c r="B339" s="37"/>
      <c r="C339" s="38"/>
      <c r="D339" s="223" t="s">
        <v>181</v>
      </c>
      <c r="E339" s="38"/>
      <c r="F339" s="224" t="s">
        <v>909</v>
      </c>
      <c r="G339" s="38"/>
      <c r="H339" s="38"/>
      <c r="I339" s="225"/>
      <c r="J339" s="38"/>
      <c r="K339" s="38"/>
      <c r="L339" s="42"/>
      <c r="M339" s="226"/>
      <c r="N339" s="227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181</v>
      </c>
      <c r="AU339" s="15" t="s">
        <v>84</v>
      </c>
    </row>
    <row r="340" s="13" customFormat="1">
      <c r="A340" s="13"/>
      <c r="B340" s="228"/>
      <c r="C340" s="229"/>
      <c r="D340" s="230" t="s">
        <v>183</v>
      </c>
      <c r="E340" s="231" t="s">
        <v>19</v>
      </c>
      <c r="F340" s="232" t="s">
        <v>1196</v>
      </c>
      <c r="G340" s="229"/>
      <c r="H340" s="233">
        <v>122.04000000000001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183</v>
      </c>
      <c r="AU340" s="239" t="s">
        <v>84</v>
      </c>
      <c r="AV340" s="13" t="s">
        <v>84</v>
      </c>
      <c r="AW340" s="13" t="s">
        <v>36</v>
      </c>
      <c r="AX340" s="13" t="s">
        <v>75</v>
      </c>
      <c r="AY340" s="239" t="s">
        <v>173</v>
      </c>
    </row>
    <row r="341" s="13" customFormat="1">
      <c r="A341" s="13"/>
      <c r="B341" s="228"/>
      <c r="C341" s="229"/>
      <c r="D341" s="230" t="s">
        <v>183</v>
      </c>
      <c r="E341" s="231" t="s">
        <v>19</v>
      </c>
      <c r="F341" s="232" t="s">
        <v>1197</v>
      </c>
      <c r="G341" s="229"/>
      <c r="H341" s="233">
        <v>116.22</v>
      </c>
      <c r="I341" s="234"/>
      <c r="J341" s="229"/>
      <c r="K341" s="229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183</v>
      </c>
      <c r="AU341" s="239" t="s">
        <v>84</v>
      </c>
      <c r="AV341" s="13" t="s">
        <v>84</v>
      </c>
      <c r="AW341" s="13" t="s">
        <v>36</v>
      </c>
      <c r="AX341" s="13" t="s">
        <v>75</v>
      </c>
      <c r="AY341" s="239" t="s">
        <v>173</v>
      </c>
    </row>
    <row r="342" s="13" customFormat="1">
      <c r="A342" s="13"/>
      <c r="B342" s="228"/>
      <c r="C342" s="229"/>
      <c r="D342" s="230" t="s">
        <v>183</v>
      </c>
      <c r="E342" s="231" t="s">
        <v>19</v>
      </c>
      <c r="F342" s="232" t="s">
        <v>1482</v>
      </c>
      <c r="G342" s="229"/>
      <c r="H342" s="233">
        <v>-158.84</v>
      </c>
      <c r="I342" s="234"/>
      <c r="J342" s="229"/>
      <c r="K342" s="229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183</v>
      </c>
      <c r="AU342" s="239" t="s">
        <v>84</v>
      </c>
      <c r="AV342" s="13" t="s">
        <v>84</v>
      </c>
      <c r="AW342" s="13" t="s">
        <v>36</v>
      </c>
      <c r="AX342" s="13" t="s">
        <v>75</v>
      </c>
      <c r="AY342" s="239" t="s">
        <v>173</v>
      </c>
    </row>
    <row r="343" s="2" customFormat="1" ht="37.8" customHeight="1">
      <c r="A343" s="36"/>
      <c r="B343" s="37"/>
      <c r="C343" s="210" t="s">
        <v>650</v>
      </c>
      <c r="D343" s="210" t="s">
        <v>79</v>
      </c>
      <c r="E343" s="211" t="s">
        <v>912</v>
      </c>
      <c r="F343" s="212" t="s">
        <v>913</v>
      </c>
      <c r="G343" s="213" t="s">
        <v>190</v>
      </c>
      <c r="H343" s="214">
        <v>79.420000000000002</v>
      </c>
      <c r="I343" s="215"/>
      <c r="J343" s="216">
        <f>ROUND(I343*H343,2)</f>
        <v>0</v>
      </c>
      <c r="K343" s="212" t="s">
        <v>179</v>
      </c>
      <c r="L343" s="42"/>
      <c r="M343" s="217" t="s">
        <v>19</v>
      </c>
      <c r="N343" s="218" t="s">
        <v>46</v>
      </c>
      <c r="O343" s="82"/>
      <c r="P343" s="219">
        <f>O343*H343</f>
        <v>0</v>
      </c>
      <c r="Q343" s="219">
        <v>0.00029</v>
      </c>
      <c r="R343" s="219">
        <f>Q343*H343</f>
        <v>0.023031800000000002</v>
      </c>
      <c r="S343" s="219">
        <v>0</v>
      </c>
      <c r="T343" s="22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1" t="s">
        <v>272</v>
      </c>
      <c r="AT343" s="221" t="s">
        <v>79</v>
      </c>
      <c r="AU343" s="221" t="s">
        <v>84</v>
      </c>
      <c r="AY343" s="15" t="s">
        <v>173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5" t="s">
        <v>82</v>
      </c>
      <c r="BK343" s="222">
        <f>ROUND(I343*H343,2)</f>
        <v>0</v>
      </c>
      <c r="BL343" s="15" t="s">
        <v>272</v>
      </c>
      <c r="BM343" s="221" t="s">
        <v>1483</v>
      </c>
    </row>
    <row r="344" s="2" customFormat="1">
      <c r="A344" s="36"/>
      <c r="B344" s="37"/>
      <c r="C344" s="38"/>
      <c r="D344" s="223" t="s">
        <v>181</v>
      </c>
      <c r="E344" s="38"/>
      <c r="F344" s="224" t="s">
        <v>915</v>
      </c>
      <c r="G344" s="38"/>
      <c r="H344" s="38"/>
      <c r="I344" s="225"/>
      <c r="J344" s="38"/>
      <c r="K344" s="38"/>
      <c r="L344" s="42"/>
      <c r="M344" s="259"/>
      <c r="N344" s="260"/>
      <c r="O344" s="256"/>
      <c r="P344" s="256"/>
      <c r="Q344" s="256"/>
      <c r="R344" s="256"/>
      <c r="S344" s="256"/>
      <c r="T344" s="261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181</v>
      </c>
      <c r="AU344" s="15" t="s">
        <v>84</v>
      </c>
    </row>
    <row r="345" s="2" customFormat="1" ht="6.96" customHeight="1">
      <c r="A345" s="36"/>
      <c r="B345" s="57"/>
      <c r="C345" s="58"/>
      <c r="D345" s="58"/>
      <c r="E345" s="58"/>
      <c r="F345" s="58"/>
      <c r="G345" s="58"/>
      <c r="H345" s="58"/>
      <c r="I345" s="58"/>
      <c r="J345" s="58"/>
      <c r="K345" s="58"/>
      <c r="L345" s="42"/>
      <c r="M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</row>
  </sheetData>
  <sheetProtection sheet="1" autoFilter="0" formatColumns="0" formatRows="0" objects="1" scenarios="1" spinCount="100000" saltValue="nohH+DyoHp38kl1pi4wjSV7wKVY+Tw5J8ppftsmFwJhdY4EqlKEBG0Mdxb+6QbF423/90R4aD+k82dMYuF1MUg==" hashValue="gWnGx9e88JXCa/2h8vByJHCFdeHZ22QGoFYWPVj16jgjIbmGRWsnoiyxavhT4TWTWiAbim7wFtdWYk40jcPySQ==" algorithmName="SHA-512" password="CC35"/>
  <autoFilter ref="C101:K3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hyperlinks>
    <hyperlink ref="F106" r:id="rId1" display="https://podminky.urs.cz/item/CS_URS_2024_01/317151102"/>
    <hyperlink ref="F109" r:id="rId2" display="https://podminky.urs.cz/item/CS_URS_2024_01/317151104"/>
    <hyperlink ref="F112" r:id="rId3" display="https://podminky.urs.cz/item/CS_URS_2024_01/342244211"/>
    <hyperlink ref="F119" r:id="rId4" display="https://podminky.urs.cz/item/CS_URS_2024_01/612131100"/>
    <hyperlink ref="F123" r:id="rId5" display="https://podminky.urs.cz/item/CS_URS_2024_01/612135101"/>
    <hyperlink ref="F126" r:id="rId6" display="https://podminky.urs.cz/item/CS_URS_2024_01/612181001"/>
    <hyperlink ref="F130" r:id="rId7" display="https://podminky.urs.cz/item/CS_URS_2024_01/612321121"/>
    <hyperlink ref="F132" r:id="rId8" display="https://podminky.urs.cz/item/CS_URS_2024_01/612325112"/>
    <hyperlink ref="F135" r:id="rId9" display="https://podminky.urs.cz/item/CS_URS_2024_01/631312141"/>
    <hyperlink ref="F139" r:id="rId10" display="https://podminky.urs.cz/item/CS_URS_2024_01/642942111"/>
    <hyperlink ref="F146" r:id="rId11" display="https://podminky.urs.cz/item/CS_URS_2024_01/949101111"/>
    <hyperlink ref="F150" r:id="rId12" display="https://podminky.urs.cz/item/CS_URS_2024_01/952901111"/>
    <hyperlink ref="F154" r:id="rId13" display="https://podminky.urs.cz/item/CS_URS_2024_01/998011008"/>
    <hyperlink ref="F160" r:id="rId14" display="https://podminky.urs.cz/item/CS_URS_2024_01/725112022"/>
    <hyperlink ref="F163" r:id="rId15" display="https://podminky.urs.cz/item/CS_URS_2024_01/725121011"/>
    <hyperlink ref="F166" r:id="rId16" display="https://podminky.urs.cz/item/CS_URS_2024_01/725211615"/>
    <hyperlink ref="F169" r:id="rId17" display="https://podminky.urs.cz/item/CS_URS_2024_01/725291652"/>
    <hyperlink ref="F173" r:id="rId18" display="https://podminky.urs.cz/item/CS_URS_2024_01/725291653"/>
    <hyperlink ref="F177" r:id="rId19" display="https://podminky.urs.cz/item/CS_URS_2024_01/725291654"/>
    <hyperlink ref="F181" r:id="rId20" display="https://podminky.urs.cz/item/CS_URS_2024_01/725291664"/>
    <hyperlink ref="F189" r:id="rId21" display="https://podminky.urs.cz/item/CS_URS_2024_01/725331111"/>
    <hyperlink ref="F191" r:id="rId22" display="https://podminky.urs.cz/item/CS_URS_2024_01/725813111"/>
    <hyperlink ref="F194" r:id="rId23" display="https://podminky.urs.cz/item/CS_URS_2024_01/725821312"/>
    <hyperlink ref="F197" r:id="rId24" display="https://podminky.urs.cz/item/CS_URS_2024_01/725822613"/>
    <hyperlink ref="F200" r:id="rId25" display="https://podminky.urs.cz/item/CS_URS_2024_01/998725111"/>
    <hyperlink ref="F203" r:id="rId26" display="https://podminky.urs.cz/item/CS_URS_2024_01/726111031"/>
    <hyperlink ref="F206" r:id="rId27" display="https://podminky.urs.cz/item/CS_URS_2024_01/998726121"/>
    <hyperlink ref="F210" r:id="rId28" display="https://podminky.urs.cz/item/CS_URS_2024_01/741372062"/>
    <hyperlink ref="F213" r:id="rId29" display="https://podminky.urs.cz/item/CS_URS_2024_01/741372077"/>
    <hyperlink ref="F219" r:id="rId30" display="https://podminky.urs.cz/item/CS_URS_2024_01/751111012"/>
    <hyperlink ref="F222" r:id="rId31" display="https://podminky.urs.cz/item/CS_URS_2024_01/998751111"/>
    <hyperlink ref="F225" r:id="rId32" display="https://podminky.urs.cz/item/CS_URS_2024_01/763131712"/>
    <hyperlink ref="F233" r:id="rId33" display="https://podminky.urs.cz/item/CS_URS_2024_01/763135102"/>
    <hyperlink ref="F239" r:id="rId34" display="https://podminky.urs.cz/item/CS_URS_2024_01/763411111"/>
    <hyperlink ref="F245" r:id="rId35" display="https://podminky.urs.cz/item/CS_URS_2024_01/763411121"/>
    <hyperlink ref="F249" r:id="rId36" display="https://podminky.urs.cz/item/CS_URS_2024_01/763411211"/>
    <hyperlink ref="F252" r:id="rId37" display="https://podminky.urs.cz/item/CS_URS_2024_01/998763110"/>
    <hyperlink ref="F255" r:id="rId38" display="https://podminky.urs.cz/item/CS_URS_2024_01/766660001"/>
    <hyperlink ref="F265" r:id="rId39" display="https://podminky.urs.cz/item/CS_URS_2024_01/998766111"/>
    <hyperlink ref="F268" r:id="rId40" display="https://podminky.urs.cz/item/CS_URS_2024_01/771111011"/>
    <hyperlink ref="F272" r:id="rId41" display="https://podminky.urs.cz/item/CS_URS_2024_01/771121011"/>
    <hyperlink ref="F274" r:id="rId42" display="https://podminky.urs.cz/item/CS_URS_2024_01/771151011"/>
    <hyperlink ref="F276" r:id="rId43" display="https://podminky.urs.cz/item/CS_URS_2024_01/771574433"/>
    <hyperlink ref="F280" r:id="rId44" display="https://podminky.urs.cz/item/CS_URS_2024_01/771591112"/>
    <hyperlink ref="F282" r:id="rId45" display="https://podminky.urs.cz/item/CS_URS_2024_01/998771111"/>
    <hyperlink ref="F285" r:id="rId46" display="https://podminky.urs.cz/item/CS_URS_2024_01/781121011"/>
    <hyperlink ref="F293" r:id="rId47" display="https://podminky.urs.cz/item/CS_URS_2024_01/781131112"/>
    <hyperlink ref="F298" r:id="rId48" display="https://podminky.urs.cz/item/CS_URS_2024_01/781131264"/>
    <hyperlink ref="F303" r:id="rId49" display="https://podminky.urs.cz/item/CS_URS_2024_01/781472217"/>
    <hyperlink ref="F313" r:id="rId50" display="https://podminky.urs.cz/item/CS_URS_2024_01/781491021"/>
    <hyperlink ref="F319" r:id="rId51" display="https://podminky.urs.cz/item/CS_URS_2024_01/781492211"/>
    <hyperlink ref="F321" r:id="rId52" display="https://podminky.urs.cz/item/CS_URS_2024_01/781492251"/>
    <hyperlink ref="F326" r:id="rId53" display="https://podminky.urs.cz/item/CS_URS_2024_01/998781111"/>
    <hyperlink ref="F329" r:id="rId54" display="https://podminky.urs.cz/item/CS_URS_2024_01/783301303"/>
    <hyperlink ref="F334" r:id="rId55" display="https://podminky.urs.cz/item/CS_URS_2024_01/783314203"/>
    <hyperlink ref="F336" r:id="rId56" display="https://podminky.urs.cz/item/CS_URS_2024_01/783317105"/>
    <hyperlink ref="F339" r:id="rId57" display="https://podminky.urs.cz/item/CS_URS_2024_01/784181121"/>
    <hyperlink ref="F344" r:id="rId58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1484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1485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ROUND(J95,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ROUND((SUM(BE95:BE180)),  2)</f>
        <v>0</v>
      </c>
      <c r="G35" s="36"/>
      <c r="H35" s="36"/>
      <c r="I35" s="155">
        <v>0.20999999999999999</v>
      </c>
      <c r="J35" s="154">
        <f>ROUND(((SUM(BE95:BE180))*I35),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ROUND((SUM(BF95:BF180)),  2)</f>
        <v>0</v>
      </c>
      <c r="G36" s="36"/>
      <c r="H36" s="36"/>
      <c r="I36" s="155">
        <v>0.12</v>
      </c>
      <c r="J36" s="154">
        <f>ROUND(((SUM(BF95:BF180))*I36),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ROUND((SUM(BG95:BG180)),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ROUND((SUM(BH95:BH180)),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ROUND((SUM(BI95:BI180)),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1484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Ma - Bourací práce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J95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J96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138</v>
      </c>
      <c r="E65" s="180"/>
      <c r="F65" s="180"/>
      <c r="G65" s="180"/>
      <c r="H65" s="180"/>
      <c r="I65" s="180"/>
      <c r="J65" s="181">
        <f>J97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139</v>
      </c>
      <c r="E66" s="180"/>
      <c r="F66" s="180"/>
      <c r="G66" s="180"/>
      <c r="H66" s="180"/>
      <c r="I66" s="180"/>
      <c r="J66" s="181">
        <f>J117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2"/>
      <c r="C67" s="173"/>
      <c r="D67" s="174" t="s">
        <v>141</v>
      </c>
      <c r="E67" s="175"/>
      <c r="F67" s="175"/>
      <c r="G67" s="175"/>
      <c r="H67" s="175"/>
      <c r="I67" s="175"/>
      <c r="J67" s="176">
        <f>J137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8"/>
      <c r="C68" s="123"/>
      <c r="D68" s="179" t="s">
        <v>145</v>
      </c>
      <c r="E68" s="180"/>
      <c r="F68" s="180"/>
      <c r="G68" s="180"/>
      <c r="H68" s="180"/>
      <c r="I68" s="180"/>
      <c r="J68" s="181">
        <f>J138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8"/>
      <c r="C69" s="123"/>
      <c r="D69" s="179" t="s">
        <v>1068</v>
      </c>
      <c r="E69" s="180"/>
      <c r="F69" s="180"/>
      <c r="G69" s="180"/>
      <c r="H69" s="180"/>
      <c r="I69" s="180"/>
      <c r="J69" s="181">
        <f>J159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8"/>
      <c r="C70" s="123"/>
      <c r="D70" s="179" t="s">
        <v>150</v>
      </c>
      <c r="E70" s="180"/>
      <c r="F70" s="180"/>
      <c r="G70" s="180"/>
      <c r="H70" s="180"/>
      <c r="I70" s="180"/>
      <c r="J70" s="181">
        <f>J162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152</v>
      </c>
      <c r="E71" s="180"/>
      <c r="F71" s="180"/>
      <c r="G71" s="180"/>
      <c r="H71" s="180"/>
      <c r="I71" s="180"/>
      <c r="J71" s="181">
        <f>J167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153</v>
      </c>
      <c r="E72" s="180"/>
      <c r="F72" s="180"/>
      <c r="G72" s="180"/>
      <c r="H72" s="180"/>
      <c r="I72" s="180"/>
      <c r="J72" s="181">
        <f>J171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155</v>
      </c>
      <c r="E73" s="180"/>
      <c r="F73" s="180"/>
      <c r="G73" s="180"/>
      <c r="H73" s="180"/>
      <c r="I73" s="180"/>
      <c r="J73" s="181">
        <f>J176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hidden="1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hidden="1"/>
    <row r="77" hidden="1"/>
    <row r="78" hidden="1"/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158</v>
      </c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67" t="str">
        <f>E7</f>
        <v>OBJEKT - Klatovská 200G, 30100 Plzeň</v>
      </c>
      <c r="F83" s="30"/>
      <c r="G83" s="30"/>
      <c r="H83" s="30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127</v>
      </c>
      <c r="D84" s="20"/>
      <c r="E84" s="20"/>
      <c r="F84" s="20"/>
      <c r="G84" s="20"/>
      <c r="H84" s="20"/>
      <c r="I84" s="20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67" t="s">
        <v>1484</v>
      </c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>Ma - Bourací práce</v>
      </c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>Klatovská 200G, 30100 Plzeň</v>
      </c>
      <c r="G89" s="38"/>
      <c r="H89" s="38"/>
      <c r="I89" s="30" t="s">
        <v>23</v>
      </c>
      <c r="J89" s="70" t="str">
        <f>IF(J14="","",J14)</f>
        <v>20. 3. 2024</v>
      </c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25</v>
      </c>
      <c r="D91" s="38"/>
      <c r="E91" s="38"/>
      <c r="F91" s="25" t="str">
        <f>E17</f>
        <v>Střední škola informatiky a finančních služeb</v>
      </c>
      <c r="G91" s="38"/>
      <c r="H91" s="38"/>
      <c r="I91" s="30" t="s">
        <v>33</v>
      </c>
      <c r="J91" s="34" t="str">
        <f>E23</f>
        <v>Planteam, Na Výsluní 630, Líně - Sulkov</v>
      </c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31</v>
      </c>
      <c r="D92" s="38"/>
      <c r="E92" s="38"/>
      <c r="F92" s="25" t="str">
        <f>IF(E20="","",E20)</f>
        <v>Vyplň údaj</v>
      </c>
      <c r="G92" s="38"/>
      <c r="H92" s="38"/>
      <c r="I92" s="30" t="s">
        <v>37</v>
      </c>
      <c r="J92" s="34" t="str">
        <f>E26</f>
        <v>Ing. Irena Potužáková</v>
      </c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1" customFormat="1" ht="29.28" customHeight="1">
      <c r="A94" s="183"/>
      <c r="B94" s="184"/>
      <c r="C94" s="185" t="s">
        <v>159</v>
      </c>
      <c r="D94" s="186" t="s">
        <v>60</v>
      </c>
      <c r="E94" s="186" t="s">
        <v>56</v>
      </c>
      <c r="F94" s="186" t="s">
        <v>57</v>
      </c>
      <c r="G94" s="186" t="s">
        <v>160</v>
      </c>
      <c r="H94" s="186" t="s">
        <v>161</v>
      </c>
      <c r="I94" s="186" t="s">
        <v>162</v>
      </c>
      <c r="J94" s="186" t="s">
        <v>133</v>
      </c>
      <c r="K94" s="187" t="s">
        <v>163</v>
      </c>
      <c r="L94" s="188"/>
      <c r="M94" s="90" t="s">
        <v>19</v>
      </c>
      <c r="N94" s="91" t="s">
        <v>45</v>
      </c>
      <c r="O94" s="91" t="s">
        <v>164</v>
      </c>
      <c r="P94" s="91" t="s">
        <v>165</v>
      </c>
      <c r="Q94" s="91" t="s">
        <v>166</v>
      </c>
      <c r="R94" s="91" t="s">
        <v>167</v>
      </c>
      <c r="S94" s="91" t="s">
        <v>168</v>
      </c>
      <c r="T94" s="92" t="s">
        <v>169</v>
      </c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</row>
    <row r="95" s="2" customFormat="1" ht="22.8" customHeight="1">
      <c r="A95" s="36"/>
      <c r="B95" s="37"/>
      <c r="C95" s="97" t="s">
        <v>170</v>
      </c>
      <c r="D95" s="38"/>
      <c r="E95" s="38"/>
      <c r="F95" s="38"/>
      <c r="G95" s="38"/>
      <c r="H95" s="38"/>
      <c r="I95" s="38"/>
      <c r="J95" s="189">
        <f>BK95</f>
        <v>0</v>
      </c>
      <c r="K95" s="38"/>
      <c r="L95" s="42"/>
      <c r="M95" s="93"/>
      <c r="N95" s="190"/>
      <c r="O95" s="94"/>
      <c r="P95" s="191">
        <f>P96+P137</f>
        <v>0</v>
      </c>
      <c r="Q95" s="94"/>
      <c r="R95" s="191">
        <f>R96+R137</f>
        <v>0</v>
      </c>
      <c r="S95" s="94"/>
      <c r="T95" s="192">
        <f>T96+T137</f>
        <v>24.650488780000003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74</v>
      </c>
      <c r="AU95" s="15" t="s">
        <v>134</v>
      </c>
      <c r="BK95" s="193">
        <f>BK96+BK137</f>
        <v>0</v>
      </c>
    </row>
    <row r="96" s="12" customFormat="1" ht="25.92" customHeight="1">
      <c r="A96" s="12"/>
      <c r="B96" s="194"/>
      <c r="C96" s="195"/>
      <c r="D96" s="196" t="s">
        <v>74</v>
      </c>
      <c r="E96" s="197" t="s">
        <v>171</v>
      </c>
      <c r="F96" s="197" t="s">
        <v>172</v>
      </c>
      <c r="G96" s="195"/>
      <c r="H96" s="195"/>
      <c r="I96" s="198"/>
      <c r="J96" s="199">
        <f>BK96</f>
        <v>0</v>
      </c>
      <c r="K96" s="195"/>
      <c r="L96" s="200"/>
      <c r="M96" s="201"/>
      <c r="N96" s="202"/>
      <c r="O96" s="202"/>
      <c r="P96" s="203">
        <f>P97+P117</f>
        <v>0</v>
      </c>
      <c r="Q96" s="202"/>
      <c r="R96" s="203">
        <f>R97+R117</f>
        <v>0</v>
      </c>
      <c r="S96" s="202"/>
      <c r="T96" s="204">
        <f>T97+T117</f>
        <v>11.864330000000001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5" t="s">
        <v>82</v>
      </c>
      <c r="AT96" s="206" t="s">
        <v>74</v>
      </c>
      <c r="AU96" s="206" t="s">
        <v>75</v>
      </c>
      <c r="AY96" s="205" t="s">
        <v>173</v>
      </c>
      <c r="BK96" s="207">
        <f>BK97+BK117</f>
        <v>0</v>
      </c>
    </row>
    <row r="97" s="12" customFormat="1" ht="22.8" customHeight="1">
      <c r="A97" s="12"/>
      <c r="B97" s="194"/>
      <c r="C97" s="195"/>
      <c r="D97" s="196" t="s">
        <v>74</v>
      </c>
      <c r="E97" s="208" t="s">
        <v>201</v>
      </c>
      <c r="F97" s="208" t="s">
        <v>202</v>
      </c>
      <c r="G97" s="195"/>
      <c r="H97" s="195"/>
      <c r="I97" s="198"/>
      <c r="J97" s="209">
        <f>BK97</f>
        <v>0</v>
      </c>
      <c r="K97" s="195"/>
      <c r="L97" s="200"/>
      <c r="M97" s="201"/>
      <c r="N97" s="202"/>
      <c r="O97" s="202"/>
      <c r="P97" s="203">
        <f>SUM(P98:P116)</f>
        <v>0</v>
      </c>
      <c r="Q97" s="202"/>
      <c r="R97" s="203">
        <f>SUM(R98:R116)</f>
        <v>0</v>
      </c>
      <c r="S97" s="202"/>
      <c r="T97" s="204">
        <f>SUM(T98:T116)</f>
        <v>11.864330000000001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5" t="s">
        <v>82</v>
      </c>
      <c r="AT97" s="206" t="s">
        <v>74</v>
      </c>
      <c r="AU97" s="206" t="s">
        <v>82</v>
      </c>
      <c r="AY97" s="205" t="s">
        <v>173</v>
      </c>
      <c r="BK97" s="207">
        <f>SUM(BK98:BK116)</f>
        <v>0</v>
      </c>
    </row>
    <row r="98" s="2" customFormat="1" ht="24.15" customHeight="1">
      <c r="A98" s="36"/>
      <c r="B98" s="37"/>
      <c r="C98" s="210" t="s">
        <v>82</v>
      </c>
      <c r="D98" s="210" t="s">
        <v>79</v>
      </c>
      <c r="E98" s="211" t="s">
        <v>1069</v>
      </c>
      <c r="F98" s="212" t="s">
        <v>1070</v>
      </c>
      <c r="G98" s="213" t="s">
        <v>190</v>
      </c>
      <c r="H98" s="214">
        <v>70.822999999999993</v>
      </c>
      <c r="I98" s="215"/>
      <c r="J98" s="216">
        <f>ROUND(I98*H98,2)</f>
        <v>0</v>
      </c>
      <c r="K98" s="212" t="s">
        <v>179</v>
      </c>
      <c r="L98" s="42"/>
      <c r="M98" s="217" t="s">
        <v>19</v>
      </c>
      <c r="N98" s="218" t="s">
        <v>46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0.11</v>
      </c>
      <c r="T98" s="220">
        <f>S98*H98</f>
        <v>7.7905299999999995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174</v>
      </c>
      <c r="AT98" s="221" t="s">
        <v>79</v>
      </c>
      <c r="AU98" s="221" t="s">
        <v>84</v>
      </c>
      <c r="AY98" s="15" t="s">
        <v>173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5" t="s">
        <v>82</v>
      </c>
      <c r="BK98" s="222">
        <f>ROUND(I98*H98,2)</f>
        <v>0</v>
      </c>
      <c r="BL98" s="15" t="s">
        <v>174</v>
      </c>
      <c r="BM98" s="221" t="s">
        <v>1486</v>
      </c>
    </row>
    <row r="99" s="2" customFormat="1">
      <c r="A99" s="36"/>
      <c r="B99" s="37"/>
      <c r="C99" s="38"/>
      <c r="D99" s="223" t="s">
        <v>181</v>
      </c>
      <c r="E99" s="38"/>
      <c r="F99" s="224" t="s">
        <v>1072</v>
      </c>
      <c r="G99" s="38"/>
      <c r="H99" s="38"/>
      <c r="I99" s="225"/>
      <c r="J99" s="38"/>
      <c r="K99" s="38"/>
      <c r="L99" s="42"/>
      <c r="M99" s="226"/>
      <c r="N99" s="22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181</v>
      </c>
      <c r="AU99" s="15" t="s">
        <v>84</v>
      </c>
    </row>
    <row r="100" s="13" customFormat="1">
      <c r="A100" s="13"/>
      <c r="B100" s="228"/>
      <c r="C100" s="229"/>
      <c r="D100" s="230" t="s">
        <v>183</v>
      </c>
      <c r="E100" s="231" t="s">
        <v>19</v>
      </c>
      <c r="F100" s="232" t="s">
        <v>1487</v>
      </c>
      <c r="G100" s="229"/>
      <c r="H100" s="233">
        <v>42.909999999999997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183</v>
      </c>
      <c r="AU100" s="239" t="s">
        <v>84</v>
      </c>
      <c r="AV100" s="13" t="s">
        <v>84</v>
      </c>
      <c r="AW100" s="13" t="s">
        <v>36</v>
      </c>
      <c r="AX100" s="13" t="s">
        <v>75</v>
      </c>
      <c r="AY100" s="239" t="s">
        <v>173</v>
      </c>
    </row>
    <row r="101" s="13" customFormat="1">
      <c r="A101" s="13"/>
      <c r="B101" s="228"/>
      <c r="C101" s="229"/>
      <c r="D101" s="230" t="s">
        <v>183</v>
      </c>
      <c r="E101" s="231" t="s">
        <v>19</v>
      </c>
      <c r="F101" s="232" t="s">
        <v>1488</v>
      </c>
      <c r="G101" s="229"/>
      <c r="H101" s="233">
        <v>27.913</v>
      </c>
      <c r="I101" s="234"/>
      <c r="J101" s="229"/>
      <c r="K101" s="229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183</v>
      </c>
      <c r="AU101" s="239" t="s">
        <v>84</v>
      </c>
      <c r="AV101" s="13" t="s">
        <v>84</v>
      </c>
      <c r="AW101" s="13" t="s">
        <v>36</v>
      </c>
      <c r="AX101" s="13" t="s">
        <v>75</v>
      </c>
      <c r="AY101" s="239" t="s">
        <v>173</v>
      </c>
    </row>
    <row r="102" s="2" customFormat="1" ht="37.8" customHeight="1">
      <c r="A102" s="36"/>
      <c r="B102" s="37"/>
      <c r="C102" s="210" t="s">
        <v>84</v>
      </c>
      <c r="D102" s="210" t="s">
        <v>79</v>
      </c>
      <c r="E102" s="211" t="s">
        <v>1075</v>
      </c>
      <c r="F102" s="212" t="s">
        <v>1076</v>
      </c>
      <c r="G102" s="213" t="s">
        <v>190</v>
      </c>
      <c r="H102" s="214">
        <v>17.399999999999999</v>
      </c>
      <c r="I102" s="215"/>
      <c r="J102" s="216">
        <f>ROUND(I102*H102,2)</f>
        <v>0</v>
      </c>
      <c r="K102" s="212" t="s">
        <v>179</v>
      </c>
      <c r="L102" s="42"/>
      <c r="M102" s="217" t="s">
        <v>19</v>
      </c>
      <c r="N102" s="218" t="s">
        <v>46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0.075999999999999998</v>
      </c>
      <c r="T102" s="220">
        <f>S102*H102</f>
        <v>1.3223999999999998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174</v>
      </c>
      <c r="AT102" s="221" t="s">
        <v>79</v>
      </c>
      <c r="AU102" s="221" t="s">
        <v>84</v>
      </c>
      <c r="AY102" s="15" t="s">
        <v>173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5" t="s">
        <v>82</v>
      </c>
      <c r="BK102" s="222">
        <f>ROUND(I102*H102,2)</f>
        <v>0</v>
      </c>
      <c r="BL102" s="15" t="s">
        <v>174</v>
      </c>
      <c r="BM102" s="221" t="s">
        <v>1489</v>
      </c>
    </row>
    <row r="103" s="2" customFormat="1">
      <c r="A103" s="36"/>
      <c r="B103" s="37"/>
      <c r="C103" s="38"/>
      <c r="D103" s="223" t="s">
        <v>181</v>
      </c>
      <c r="E103" s="38"/>
      <c r="F103" s="224" t="s">
        <v>1078</v>
      </c>
      <c r="G103" s="38"/>
      <c r="H103" s="38"/>
      <c r="I103" s="225"/>
      <c r="J103" s="38"/>
      <c r="K103" s="38"/>
      <c r="L103" s="42"/>
      <c r="M103" s="226"/>
      <c r="N103" s="22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181</v>
      </c>
      <c r="AU103" s="15" t="s">
        <v>84</v>
      </c>
    </row>
    <row r="104" s="13" customFormat="1">
      <c r="A104" s="13"/>
      <c r="B104" s="228"/>
      <c r="C104" s="229"/>
      <c r="D104" s="230" t="s">
        <v>183</v>
      </c>
      <c r="E104" s="231" t="s">
        <v>19</v>
      </c>
      <c r="F104" s="232" t="s">
        <v>1490</v>
      </c>
      <c r="G104" s="229"/>
      <c r="H104" s="233">
        <v>8.4000000000000004</v>
      </c>
      <c r="I104" s="234"/>
      <c r="J104" s="229"/>
      <c r="K104" s="229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183</v>
      </c>
      <c r="AU104" s="239" t="s">
        <v>84</v>
      </c>
      <c r="AV104" s="13" t="s">
        <v>84</v>
      </c>
      <c r="AW104" s="13" t="s">
        <v>36</v>
      </c>
      <c r="AX104" s="13" t="s">
        <v>75</v>
      </c>
      <c r="AY104" s="239" t="s">
        <v>173</v>
      </c>
    </row>
    <row r="105" s="13" customFormat="1">
      <c r="A105" s="13"/>
      <c r="B105" s="228"/>
      <c r="C105" s="229"/>
      <c r="D105" s="230" t="s">
        <v>183</v>
      </c>
      <c r="E105" s="231" t="s">
        <v>19</v>
      </c>
      <c r="F105" s="232" t="s">
        <v>1491</v>
      </c>
      <c r="G105" s="229"/>
      <c r="H105" s="233">
        <v>4.2000000000000002</v>
      </c>
      <c r="I105" s="234"/>
      <c r="J105" s="229"/>
      <c r="K105" s="229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183</v>
      </c>
      <c r="AU105" s="239" t="s">
        <v>84</v>
      </c>
      <c r="AV105" s="13" t="s">
        <v>84</v>
      </c>
      <c r="AW105" s="13" t="s">
        <v>36</v>
      </c>
      <c r="AX105" s="13" t="s">
        <v>75</v>
      </c>
      <c r="AY105" s="239" t="s">
        <v>173</v>
      </c>
    </row>
    <row r="106" s="13" customFormat="1">
      <c r="A106" s="13"/>
      <c r="B106" s="228"/>
      <c r="C106" s="229"/>
      <c r="D106" s="230" t="s">
        <v>183</v>
      </c>
      <c r="E106" s="231" t="s">
        <v>19</v>
      </c>
      <c r="F106" s="232" t="s">
        <v>1492</v>
      </c>
      <c r="G106" s="229"/>
      <c r="H106" s="233">
        <v>4.7999999999999998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183</v>
      </c>
      <c r="AU106" s="239" t="s">
        <v>84</v>
      </c>
      <c r="AV106" s="13" t="s">
        <v>84</v>
      </c>
      <c r="AW106" s="13" t="s">
        <v>36</v>
      </c>
      <c r="AX106" s="13" t="s">
        <v>75</v>
      </c>
      <c r="AY106" s="239" t="s">
        <v>173</v>
      </c>
    </row>
    <row r="107" s="2" customFormat="1" ht="55.5" customHeight="1">
      <c r="A107" s="36"/>
      <c r="B107" s="37"/>
      <c r="C107" s="210" t="s">
        <v>194</v>
      </c>
      <c r="D107" s="210" t="s">
        <v>79</v>
      </c>
      <c r="E107" s="211" t="s">
        <v>1493</v>
      </c>
      <c r="F107" s="212" t="s">
        <v>1494</v>
      </c>
      <c r="G107" s="213" t="s">
        <v>178</v>
      </c>
      <c r="H107" s="214">
        <v>1.278</v>
      </c>
      <c r="I107" s="215"/>
      <c r="J107" s="216">
        <f>ROUND(I107*H107,2)</f>
        <v>0</v>
      </c>
      <c r="K107" s="212" t="s">
        <v>179</v>
      </c>
      <c r="L107" s="42"/>
      <c r="M107" s="217" t="s">
        <v>19</v>
      </c>
      <c r="N107" s="218" t="s">
        <v>46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1.8</v>
      </c>
      <c r="T107" s="220">
        <f>S107*H107</f>
        <v>2.3004000000000002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272</v>
      </c>
      <c r="AT107" s="221" t="s">
        <v>79</v>
      </c>
      <c r="AU107" s="221" t="s">
        <v>84</v>
      </c>
      <c r="AY107" s="15" t="s">
        <v>173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5" t="s">
        <v>82</v>
      </c>
      <c r="BK107" s="222">
        <f>ROUND(I107*H107,2)</f>
        <v>0</v>
      </c>
      <c r="BL107" s="15" t="s">
        <v>272</v>
      </c>
      <c r="BM107" s="221" t="s">
        <v>1495</v>
      </c>
    </row>
    <row r="108" s="2" customFormat="1">
      <c r="A108" s="36"/>
      <c r="B108" s="37"/>
      <c r="C108" s="38"/>
      <c r="D108" s="223" t="s">
        <v>181</v>
      </c>
      <c r="E108" s="38"/>
      <c r="F108" s="224" t="s">
        <v>1496</v>
      </c>
      <c r="G108" s="38"/>
      <c r="H108" s="38"/>
      <c r="I108" s="225"/>
      <c r="J108" s="38"/>
      <c r="K108" s="38"/>
      <c r="L108" s="42"/>
      <c r="M108" s="226"/>
      <c r="N108" s="22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181</v>
      </c>
      <c r="AU108" s="15" t="s">
        <v>84</v>
      </c>
    </row>
    <row r="109" s="13" customFormat="1">
      <c r="A109" s="13"/>
      <c r="B109" s="228"/>
      <c r="C109" s="229"/>
      <c r="D109" s="230" t="s">
        <v>183</v>
      </c>
      <c r="E109" s="231" t="s">
        <v>19</v>
      </c>
      <c r="F109" s="232" t="s">
        <v>1497</v>
      </c>
      <c r="G109" s="229"/>
      <c r="H109" s="233">
        <v>0.54000000000000004</v>
      </c>
      <c r="I109" s="234"/>
      <c r="J109" s="229"/>
      <c r="K109" s="229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183</v>
      </c>
      <c r="AU109" s="239" t="s">
        <v>84</v>
      </c>
      <c r="AV109" s="13" t="s">
        <v>84</v>
      </c>
      <c r="AW109" s="13" t="s">
        <v>36</v>
      </c>
      <c r="AX109" s="13" t="s">
        <v>75</v>
      </c>
      <c r="AY109" s="239" t="s">
        <v>173</v>
      </c>
    </row>
    <row r="110" s="13" customFormat="1">
      <c r="A110" s="13"/>
      <c r="B110" s="228"/>
      <c r="C110" s="229"/>
      <c r="D110" s="230" t="s">
        <v>183</v>
      </c>
      <c r="E110" s="231" t="s">
        <v>19</v>
      </c>
      <c r="F110" s="232" t="s">
        <v>1498</v>
      </c>
      <c r="G110" s="229"/>
      <c r="H110" s="233">
        <v>0.73799999999999999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183</v>
      </c>
      <c r="AU110" s="239" t="s">
        <v>84</v>
      </c>
      <c r="AV110" s="13" t="s">
        <v>84</v>
      </c>
      <c r="AW110" s="13" t="s">
        <v>36</v>
      </c>
      <c r="AX110" s="13" t="s">
        <v>75</v>
      </c>
      <c r="AY110" s="239" t="s">
        <v>173</v>
      </c>
    </row>
    <row r="111" s="2" customFormat="1" ht="37.8" customHeight="1">
      <c r="A111" s="36"/>
      <c r="B111" s="37"/>
      <c r="C111" s="210" t="s">
        <v>174</v>
      </c>
      <c r="D111" s="210" t="s">
        <v>79</v>
      </c>
      <c r="E111" s="211" t="s">
        <v>1499</v>
      </c>
      <c r="F111" s="212" t="s">
        <v>1500</v>
      </c>
      <c r="G111" s="213" t="s">
        <v>232</v>
      </c>
      <c r="H111" s="214">
        <v>5.2000000000000002</v>
      </c>
      <c r="I111" s="215"/>
      <c r="J111" s="216">
        <f>ROUND(I111*H111,2)</f>
        <v>0</v>
      </c>
      <c r="K111" s="212" t="s">
        <v>179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0.040000000000000001</v>
      </c>
      <c r="T111" s="220">
        <f>S111*H111</f>
        <v>0.20800000000000002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84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1501</v>
      </c>
    </row>
    <row r="112" s="2" customFormat="1">
      <c r="A112" s="36"/>
      <c r="B112" s="37"/>
      <c r="C112" s="38"/>
      <c r="D112" s="223" t="s">
        <v>181</v>
      </c>
      <c r="E112" s="38"/>
      <c r="F112" s="224" t="s">
        <v>1502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181</v>
      </c>
      <c r="AU112" s="15" t="s">
        <v>84</v>
      </c>
    </row>
    <row r="113" s="13" customFormat="1">
      <c r="A113" s="13"/>
      <c r="B113" s="228"/>
      <c r="C113" s="229"/>
      <c r="D113" s="230" t="s">
        <v>183</v>
      </c>
      <c r="E113" s="231" t="s">
        <v>19</v>
      </c>
      <c r="F113" s="232" t="s">
        <v>1503</v>
      </c>
      <c r="G113" s="229"/>
      <c r="H113" s="233">
        <v>5.2000000000000002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183</v>
      </c>
      <c r="AU113" s="239" t="s">
        <v>84</v>
      </c>
      <c r="AV113" s="13" t="s">
        <v>84</v>
      </c>
      <c r="AW113" s="13" t="s">
        <v>36</v>
      </c>
      <c r="AX113" s="13" t="s">
        <v>82</v>
      </c>
      <c r="AY113" s="239" t="s">
        <v>173</v>
      </c>
    </row>
    <row r="114" s="2" customFormat="1" ht="37.8" customHeight="1">
      <c r="A114" s="36"/>
      <c r="B114" s="37"/>
      <c r="C114" s="210" t="s">
        <v>208</v>
      </c>
      <c r="D114" s="210" t="s">
        <v>79</v>
      </c>
      <c r="E114" s="211" t="s">
        <v>1504</v>
      </c>
      <c r="F114" s="212" t="s">
        <v>1505</v>
      </c>
      <c r="G114" s="213" t="s">
        <v>232</v>
      </c>
      <c r="H114" s="214">
        <v>3</v>
      </c>
      <c r="I114" s="215"/>
      <c r="J114" s="216">
        <f>ROUND(I114*H114,2)</f>
        <v>0</v>
      </c>
      <c r="K114" s="212" t="s">
        <v>179</v>
      </c>
      <c r="L114" s="42"/>
      <c r="M114" s="217" t="s">
        <v>19</v>
      </c>
      <c r="N114" s="218" t="s">
        <v>46</v>
      </c>
      <c r="O114" s="82"/>
      <c r="P114" s="219">
        <f>O114*H114</f>
        <v>0</v>
      </c>
      <c r="Q114" s="219">
        <v>0</v>
      </c>
      <c r="R114" s="219">
        <f>Q114*H114</f>
        <v>0</v>
      </c>
      <c r="S114" s="219">
        <v>0.081000000000000003</v>
      </c>
      <c r="T114" s="220">
        <f>S114*H114</f>
        <v>0.24299999999999999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1" t="s">
        <v>174</v>
      </c>
      <c r="AT114" s="221" t="s">
        <v>79</v>
      </c>
      <c r="AU114" s="221" t="s">
        <v>84</v>
      </c>
      <c r="AY114" s="15" t="s">
        <v>173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5" t="s">
        <v>82</v>
      </c>
      <c r="BK114" s="222">
        <f>ROUND(I114*H114,2)</f>
        <v>0</v>
      </c>
      <c r="BL114" s="15" t="s">
        <v>174</v>
      </c>
      <c r="BM114" s="221" t="s">
        <v>1506</v>
      </c>
    </row>
    <row r="115" s="2" customFormat="1">
      <c r="A115" s="36"/>
      <c r="B115" s="37"/>
      <c r="C115" s="38"/>
      <c r="D115" s="223" t="s">
        <v>181</v>
      </c>
      <c r="E115" s="38"/>
      <c r="F115" s="224" t="s">
        <v>1507</v>
      </c>
      <c r="G115" s="38"/>
      <c r="H115" s="38"/>
      <c r="I115" s="225"/>
      <c r="J115" s="38"/>
      <c r="K115" s="38"/>
      <c r="L115" s="42"/>
      <c r="M115" s="226"/>
      <c r="N115" s="227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181</v>
      </c>
      <c r="AU115" s="15" t="s">
        <v>84</v>
      </c>
    </row>
    <row r="116" s="13" customFormat="1">
      <c r="A116" s="13"/>
      <c r="B116" s="228"/>
      <c r="C116" s="229"/>
      <c r="D116" s="230" t="s">
        <v>183</v>
      </c>
      <c r="E116" s="231" t="s">
        <v>19</v>
      </c>
      <c r="F116" s="232" t="s">
        <v>841</v>
      </c>
      <c r="G116" s="229"/>
      <c r="H116" s="233">
        <v>3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183</v>
      </c>
      <c r="AU116" s="239" t="s">
        <v>84</v>
      </c>
      <c r="AV116" s="13" t="s">
        <v>84</v>
      </c>
      <c r="AW116" s="13" t="s">
        <v>36</v>
      </c>
      <c r="AX116" s="13" t="s">
        <v>82</v>
      </c>
      <c r="AY116" s="239" t="s">
        <v>173</v>
      </c>
    </row>
    <row r="117" s="12" customFormat="1" ht="22.8" customHeight="1">
      <c r="A117" s="12"/>
      <c r="B117" s="194"/>
      <c r="C117" s="195"/>
      <c r="D117" s="196" t="s">
        <v>74</v>
      </c>
      <c r="E117" s="208" t="s">
        <v>243</v>
      </c>
      <c r="F117" s="208" t="s">
        <v>244</v>
      </c>
      <c r="G117" s="195"/>
      <c r="H117" s="195"/>
      <c r="I117" s="198"/>
      <c r="J117" s="209">
        <f>BK117</f>
        <v>0</v>
      </c>
      <c r="K117" s="195"/>
      <c r="L117" s="200"/>
      <c r="M117" s="201"/>
      <c r="N117" s="202"/>
      <c r="O117" s="202"/>
      <c r="P117" s="203">
        <f>SUM(P118:P136)</f>
        <v>0</v>
      </c>
      <c r="Q117" s="202"/>
      <c r="R117" s="203">
        <f>SUM(R118:R136)</f>
        <v>0</v>
      </c>
      <c r="S117" s="202"/>
      <c r="T117" s="204">
        <f>SUM(T118:T136)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5" t="s">
        <v>82</v>
      </c>
      <c r="AT117" s="206" t="s">
        <v>74</v>
      </c>
      <c r="AU117" s="206" t="s">
        <v>82</v>
      </c>
      <c r="AY117" s="205" t="s">
        <v>173</v>
      </c>
      <c r="BK117" s="207">
        <f>SUM(BK118:BK136)</f>
        <v>0</v>
      </c>
    </row>
    <row r="118" s="2" customFormat="1" ht="33" customHeight="1">
      <c r="A118" s="36"/>
      <c r="B118" s="37"/>
      <c r="C118" s="210" t="s">
        <v>186</v>
      </c>
      <c r="D118" s="210" t="s">
        <v>79</v>
      </c>
      <c r="E118" s="211" t="s">
        <v>251</v>
      </c>
      <c r="F118" s="212" t="s">
        <v>252</v>
      </c>
      <c r="G118" s="213" t="s">
        <v>248</v>
      </c>
      <c r="H118" s="214">
        <v>24.649999999999999</v>
      </c>
      <c r="I118" s="215"/>
      <c r="J118" s="216">
        <f>ROUND(I118*H118,2)</f>
        <v>0</v>
      </c>
      <c r="K118" s="212" t="s">
        <v>179</v>
      </c>
      <c r="L118" s="42"/>
      <c r="M118" s="217" t="s">
        <v>19</v>
      </c>
      <c r="N118" s="218" t="s">
        <v>46</v>
      </c>
      <c r="O118" s="82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174</v>
      </c>
      <c r="AT118" s="221" t="s">
        <v>79</v>
      </c>
      <c r="AU118" s="221" t="s">
        <v>84</v>
      </c>
      <c r="AY118" s="15" t="s">
        <v>173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5" t="s">
        <v>82</v>
      </c>
      <c r="BK118" s="222">
        <f>ROUND(I118*H118,2)</f>
        <v>0</v>
      </c>
      <c r="BL118" s="15" t="s">
        <v>174</v>
      </c>
      <c r="BM118" s="221" t="s">
        <v>1508</v>
      </c>
    </row>
    <row r="119" s="2" customFormat="1">
      <c r="A119" s="36"/>
      <c r="B119" s="37"/>
      <c r="C119" s="38"/>
      <c r="D119" s="223" t="s">
        <v>181</v>
      </c>
      <c r="E119" s="38"/>
      <c r="F119" s="224" t="s">
        <v>254</v>
      </c>
      <c r="G119" s="38"/>
      <c r="H119" s="38"/>
      <c r="I119" s="225"/>
      <c r="J119" s="38"/>
      <c r="K119" s="38"/>
      <c r="L119" s="42"/>
      <c r="M119" s="226"/>
      <c r="N119" s="227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181</v>
      </c>
      <c r="AU119" s="15" t="s">
        <v>84</v>
      </c>
    </row>
    <row r="120" s="2" customFormat="1" ht="44.25" customHeight="1">
      <c r="A120" s="36"/>
      <c r="B120" s="37"/>
      <c r="C120" s="210" t="s">
        <v>219</v>
      </c>
      <c r="D120" s="210" t="s">
        <v>79</v>
      </c>
      <c r="E120" s="211" t="s">
        <v>256</v>
      </c>
      <c r="F120" s="212" t="s">
        <v>257</v>
      </c>
      <c r="G120" s="213" t="s">
        <v>248</v>
      </c>
      <c r="H120" s="214">
        <v>246.5</v>
      </c>
      <c r="I120" s="215"/>
      <c r="J120" s="216">
        <f>ROUND(I120*H120,2)</f>
        <v>0</v>
      </c>
      <c r="K120" s="212" t="s">
        <v>179</v>
      </c>
      <c r="L120" s="42"/>
      <c r="M120" s="217" t="s">
        <v>19</v>
      </c>
      <c r="N120" s="218" t="s">
        <v>46</v>
      </c>
      <c r="O120" s="82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174</v>
      </c>
      <c r="AT120" s="221" t="s">
        <v>79</v>
      </c>
      <c r="AU120" s="221" t="s">
        <v>84</v>
      </c>
      <c r="AY120" s="15" t="s">
        <v>173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5" t="s">
        <v>82</v>
      </c>
      <c r="BK120" s="222">
        <f>ROUND(I120*H120,2)</f>
        <v>0</v>
      </c>
      <c r="BL120" s="15" t="s">
        <v>174</v>
      </c>
      <c r="BM120" s="221" t="s">
        <v>1509</v>
      </c>
    </row>
    <row r="121" s="2" customFormat="1">
      <c r="A121" s="36"/>
      <c r="B121" s="37"/>
      <c r="C121" s="38"/>
      <c r="D121" s="223" t="s">
        <v>181</v>
      </c>
      <c r="E121" s="38"/>
      <c r="F121" s="224" t="s">
        <v>259</v>
      </c>
      <c r="G121" s="38"/>
      <c r="H121" s="38"/>
      <c r="I121" s="225"/>
      <c r="J121" s="38"/>
      <c r="K121" s="38"/>
      <c r="L121" s="42"/>
      <c r="M121" s="226"/>
      <c r="N121" s="22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181</v>
      </c>
      <c r="AU121" s="15" t="s">
        <v>84</v>
      </c>
    </row>
    <row r="122" s="13" customFormat="1">
      <c r="A122" s="13"/>
      <c r="B122" s="228"/>
      <c r="C122" s="229"/>
      <c r="D122" s="230" t="s">
        <v>183</v>
      </c>
      <c r="E122" s="229"/>
      <c r="F122" s="232" t="s">
        <v>1510</v>
      </c>
      <c r="G122" s="229"/>
      <c r="H122" s="233">
        <v>246.5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183</v>
      </c>
      <c r="AU122" s="239" t="s">
        <v>84</v>
      </c>
      <c r="AV122" s="13" t="s">
        <v>84</v>
      </c>
      <c r="AW122" s="13" t="s">
        <v>4</v>
      </c>
      <c r="AX122" s="13" t="s">
        <v>82</v>
      </c>
      <c r="AY122" s="239" t="s">
        <v>173</v>
      </c>
    </row>
    <row r="123" s="2" customFormat="1" ht="37.8" customHeight="1">
      <c r="A123" s="36"/>
      <c r="B123" s="37"/>
      <c r="C123" s="210" t="s">
        <v>225</v>
      </c>
      <c r="D123" s="210" t="s">
        <v>79</v>
      </c>
      <c r="E123" s="211" t="s">
        <v>262</v>
      </c>
      <c r="F123" s="212" t="s">
        <v>263</v>
      </c>
      <c r="G123" s="213" t="s">
        <v>248</v>
      </c>
      <c r="H123" s="214">
        <v>24.649999999999999</v>
      </c>
      <c r="I123" s="215"/>
      <c r="J123" s="216">
        <f>ROUND(I123*H123,2)</f>
        <v>0</v>
      </c>
      <c r="K123" s="212" t="s">
        <v>179</v>
      </c>
      <c r="L123" s="42"/>
      <c r="M123" s="217" t="s">
        <v>19</v>
      </c>
      <c r="N123" s="218" t="s">
        <v>46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174</v>
      </c>
      <c r="AT123" s="221" t="s">
        <v>79</v>
      </c>
      <c r="AU123" s="221" t="s">
        <v>84</v>
      </c>
      <c r="AY123" s="15" t="s">
        <v>173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82</v>
      </c>
      <c r="BK123" s="222">
        <f>ROUND(I123*H123,2)</f>
        <v>0</v>
      </c>
      <c r="BL123" s="15" t="s">
        <v>174</v>
      </c>
      <c r="BM123" s="221" t="s">
        <v>1511</v>
      </c>
    </row>
    <row r="124" s="2" customFormat="1">
      <c r="A124" s="36"/>
      <c r="B124" s="37"/>
      <c r="C124" s="38"/>
      <c r="D124" s="223" t="s">
        <v>181</v>
      </c>
      <c r="E124" s="38"/>
      <c r="F124" s="224" t="s">
        <v>265</v>
      </c>
      <c r="G124" s="38"/>
      <c r="H124" s="38"/>
      <c r="I124" s="225"/>
      <c r="J124" s="38"/>
      <c r="K124" s="38"/>
      <c r="L124" s="42"/>
      <c r="M124" s="226"/>
      <c r="N124" s="22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181</v>
      </c>
      <c r="AU124" s="15" t="s">
        <v>84</v>
      </c>
    </row>
    <row r="125" s="2" customFormat="1" ht="37.8" customHeight="1">
      <c r="A125" s="36"/>
      <c r="B125" s="37"/>
      <c r="C125" s="210" t="s">
        <v>201</v>
      </c>
      <c r="D125" s="210" t="s">
        <v>79</v>
      </c>
      <c r="E125" s="211" t="s">
        <v>267</v>
      </c>
      <c r="F125" s="212" t="s">
        <v>268</v>
      </c>
      <c r="G125" s="213" t="s">
        <v>248</v>
      </c>
      <c r="H125" s="214">
        <v>0.312</v>
      </c>
      <c r="I125" s="215"/>
      <c r="J125" s="216">
        <f>ROUND(I125*H125,2)</f>
        <v>0</v>
      </c>
      <c r="K125" s="212" t="s">
        <v>179</v>
      </c>
      <c r="L125" s="42"/>
      <c r="M125" s="217" t="s">
        <v>19</v>
      </c>
      <c r="N125" s="218" t="s">
        <v>46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174</v>
      </c>
      <c r="AT125" s="221" t="s">
        <v>79</v>
      </c>
      <c r="AU125" s="221" t="s">
        <v>84</v>
      </c>
      <c r="AY125" s="15" t="s">
        <v>173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82</v>
      </c>
      <c r="BK125" s="222">
        <f>ROUND(I125*H125,2)</f>
        <v>0</v>
      </c>
      <c r="BL125" s="15" t="s">
        <v>174</v>
      </c>
      <c r="BM125" s="221" t="s">
        <v>1512</v>
      </c>
    </row>
    <row r="126" s="2" customFormat="1">
      <c r="A126" s="36"/>
      <c r="B126" s="37"/>
      <c r="C126" s="38"/>
      <c r="D126" s="223" t="s">
        <v>181</v>
      </c>
      <c r="E126" s="38"/>
      <c r="F126" s="224" t="s">
        <v>270</v>
      </c>
      <c r="G126" s="38"/>
      <c r="H126" s="38"/>
      <c r="I126" s="225"/>
      <c r="J126" s="38"/>
      <c r="K126" s="38"/>
      <c r="L126" s="42"/>
      <c r="M126" s="226"/>
      <c r="N126" s="22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181</v>
      </c>
      <c r="AU126" s="15" t="s">
        <v>84</v>
      </c>
    </row>
    <row r="127" s="13" customFormat="1">
      <c r="A127" s="13"/>
      <c r="B127" s="228"/>
      <c r="C127" s="229"/>
      <c r="D127" s="230" t="s">
        <v>183</v>
      </c>
      <c r="E127" s="231" t="s">
        <v>19</v>
      </c>
      <c r="F127" s="232" t="s">
        <v>1513</v>
      </c>
      <c r="G127" s="229"/>
      <c r="H127" s="233">
        <v>0.312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183</v>
      </c>
      <c r="AU127" s="239" t="s">
        <v>84</v>
      </c>
      <c r="AV127" s="13" t="s">
        <v>84</v>
      </c>
      <c r="AW127" s="13" t="s">
        <v>36</v>
      </c>
      <c r="AX127" s="13" t="s">
        <v>82</v>
      </c>
      <c r="AY127" s="239" t="s">
        <v>173</v>
      </c>
    </row>
    <row r="128" s="2" customFormat="1" ht="44.25" customHeight="1">
      <c r="A128" s="36"/>
      <c r="B128" s="37"/>
      <c r="C128" s="210" t="s">
        <v>237</v>
      </c>
      <c r="D128" s="210" t="s">
        <v>79</v>
      </c>
      <c r="E128" s="211" t="s">
        <v>273</v>
      </c>
      <c r="F128" s="212" t="s">
        <v>274</v>
      </c>
      <c r="G128" s="213" t="s">
        <v>248</v>
      </c>
      <c r="H128" s="214">
        <v>0.47299999999999998</v>
      </c>
      <c r="I128" s="215"/>
      <c r="J128" s="216">
        <f>ROUND(I128*H128,2)</f>
        <v>0</v>
      </c>
      <c r="K128" s="212" t="s">
        <v>179</v>
      </c>
      <c r="L128" s="42"/>
      <c r="M128" s="217" t="s">
        <v>19</v>
      </c>
      <c r="N128" s="218" t="s">
        <v>46</v>
      </c>
      <c r="O128" s="82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174</v>
      </c>
      <c r="AT128" s="221" t="s">
        <v>79</v>
      </c>
      <c r="AU128" s="221" t="s">
        <v>84</v>
      </c>
      <c r="AY128" s="15" t="s">
        <v>173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82</v>
      </c>
      <c r="BK128" s="222">
        <f>ROUND(I128*H128,2)</f>
        <v>0</v>
      </c>
      <c r="BL128" s="15" t="s">
        <v>174</v>
      </c>
      <c r="BM128" s="221" t="s">
        <v>1514</v>
      </c>
    </row>
    <row r="129" s="2" customFormat="1">
      <c r="A129" s="36"/>
      <c r="B129" s="37"/>
      <c r="C129" s="38"/>
      <c r="D129" s="223" t="s">
        <v>181</v>
      </c>
      <c r="E129" s="38"/>
      <c r="F129" s="224" t="s">
        <v>276</v>
      </c>
      <c r="G129" s="38"/>
      <c r="H129" s="38"/>
      <c r="I129" s="225"/>
      <c r="J129" s="38"/>
      <c r="K129" s="38"/>
      <c r="L129" s="42"/>
      <c r="M129" s="226"/>
      <c r="N129" s="22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181</v>
      </c>
      <c r="AU129" s="15" t="s">
        <v>84</v>
      </c>
    </row>
    <row r="130" s="13" customFormat="1">
      <c r="A130" s="13"/>
      <c r="B130" s="228"/>
      <c r="C130" s="229"/>
      <c r="D130" s="230" t="s">
        <v>183</v>
      </c>
      <c r="E130" s="231" t="s">
        <v>19</v>
      </c>
      <c r="F130" s="232" t="s">
        <v>1515</v>
      </c>
      <c r="G130" s="229"/>
      <c r="H130" s="233">
        <v>0.47299999999999998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183</v>
      </c>
      <c r="AU130" s="239" t="s">
        <v>84</v>
      </c>
      <c r="AV130" s="13" t="s">
        <v>84</v>
      </c>
      <c r="AW130" s="13" t="s">
        <v>36</v>
      </c>
      <c r="AX130" s="13" t="s">
        <v>82</v>
      </c>
      <c r="AY130" s="239" t="s">
        <v>173</v>
      </c>
    </row>
    <row r="131" s="2" customFormat="1" ht="44.25" customHeight="1">
      <c r="A131" s="36"/>
      <c r="B131" s="37"/>
      <c r="C131" s="210" t="s">
        <v>245</v>
      </c>
      <c r="D131" s="210" t="s">
        <v>79</v>
      </c>
      <c r="E131" s="211" t="s">
        <v>290</v>
      </c>
      <c r="F131" s="212" t="s">
        <v>291</v>
      </c>
      <c r="G131" s="213" t="s">
        <v>248</v>
      </c>
      <c r="H131" s="214">
        <v>10.542</v>
      </c>
      <c r="I131" s="215"/>
      <c r="J131" s="216">
        <f>ROUND(I131*H131,2)</f>
        <v>0</v>
      </c>
      <c r="K131" s="212" t="s">
        <v>179</v>
      </c>
      <c r="L131" s="42"/>
      <c r="M131" s="217" t="s">
        <v>19</v>
      </c>
      <c r="N131" s="218" t="s">
        <v>46</v>
      </c>
      <c r="O131" s="8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174</v>
      </c>
      <c r="AT131" s="221" t="s">
        <v>79</v>
      </c>
      <c r="AU131" s="221" t="s">
        <v>84</v>
      </c>
      <c r="AY131" s="15" t="s">
        <v>173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82</v>
      </c>
      <c r="BK131" s="222">
        <f>ROUND(I131*H131,2)</f>
        <v>0</v>
      </c>
      <c r="BL131" s="15" t="s">
        <v>174</v>
      </c>
      <c r="BM131" s="221" t="s">
        <v>1516</v>
      </c>
    </row>
    <row r="132" s="2" customFormat="1">
      <c r="A132" s="36"/>
      <c r="B132" s="37"/>
      <c r="C132" s="38"/>
      <c r="D132" s="223" t="s">
        <v>181</v>
      </c>
      <c r="E132" s="38"/>
      <c r="F132" s="224" t="s">
        <v>293</v>
      </c>
      <c r="G132" s="38"/>
      <c r="H132" s="38"/>
      <c r="I132" s="225"/>
      <c r="J132" s="38"/>
      <c r="K132" s="38"/>
      <c r="L132" s="42"/>
      <c r="M132" s="226"/>
      <c r="N132" s="22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181</v>
      </c>
      <c r="AU132" s="15" t="s">
        <v>84</v>
      </c>
    </row>
    <row r="133" s="13" customFormat="1">
      <c r="A133" s="13"/>
      <c r="B133" s="228"/>
      <c r="C133" s="229"/>
      <c r="D133" s="230" t="s">
        <v>183</v>
      </c>
      <c r="E133" s="231" t="s">
        <v>19</v>
      </c>
      <c r="F133" s="232" t="s">
        <v>1517</v>
      </c>
      <c r="G133" s="229"/>
      <c r="H133" s="233">
        <v>10.542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183</v>
      </c>
      <c r="AU133" s="239" t="s">
        <v>84</v>
      </c>
      <c r="AV133" s="13" t="s">
        <v>84</v>
      </c>
      <c r="AW133" s="13" t="s">
        <v>36</v>
      </c>
      <c r="AX133" s="13" t="s">
        <v>82</v>
      </c>
      <c r="AY133" s="239" t="s">
        <v>173</v>
      </c>
    </row>
    <row r="134" s="2" customFormat="1" ht="44.25" customHeight="1">
      <c r="A134" s="36"/>
      <c r="B134" s="37"/>
      <c r="C134" s="210" t="s">
        <v>8</v>
      </c>
      <c r="D134" s="210" t="s">
        <v>79</v>
      </c>
      <c r="E134" s="211" t="s">
        <v>1094</v>
      </c>
      <c r="F134" s="212" t="s">
        <v>1095</v>
      </c>
      <c r="G134" s="213" t="s">
        <v>248</v>
      </c>
      <c r="H134" s="214">
        <v>11.965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174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174</v>
      </c>
      <c r="BM134" s="221" t="s">
        <v>1518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1097</v>
      </c>
      <c r="G135" s="38"/>
      <c r="H135" s="38"/>
      <c r="I135" s="225"/>
      <c r="J135" s="38"/>
      <c r="K135" s="38"/>
      <c r="L135" s="42"/>
      <c r="M135" s="226"/>
      <c r="N135" s="22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13" customFormat="1">
      <c r="A136" s="13"/>
      <c r="B136" s="228"/>
      <c r="C136" s="229"/>
      <c r="D136" s="230" t="s">
        <v>183</v>
      </c>
      <c r="E136" s="231" t="s">
        <v>19</v>
      </c>
      <c r="F136" s="232" t="s">
        <v>1519</v>
      </c>
      <c r="G136" s="229"/>
      <c r="H136" s="233">
        <v>11.965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183</v>
      </c>
      <c r="AU136" s="239" t="s">
        <v>84</v>
      </c>
      <c r="AV136" s="13" t="s">
        <v>84</v>
      </c>
      <c r="AW136" s="13" t="s">
        <v>36</v>
      </c>
      <c r="AX136" s="13" t="s">
        <v>82</v>
      </c>
      <c r="AY136" s="239" t="s">
        <v>173</v>
      </c>
    </row>
    <row r="137" s="12" customFormat="1" ht="25.92" customHeight="1">
      <c r="A137" s="12"/>
      <c r="B137" s="194"/>
      <c r="C137" s="195"/>
      <c r="D137" s="196" t="s">
        <v>74</v>
      </c>
      <c r="E137" s="197" t="s">
        <v>302</v>
      </c>
      <c r="F137" s="197" t="s">
        <v>303</v>
      </c>
      <c r="G137" s="195"/>
      <c r="H137" s="195"/>
      <c r="I137" s="198"/>
      <c r="J137" s="199">
        <f>BK137</f>
        <v>0</v>
      </c>
      <c r="K137" s="195"/>
      <c r="L137" s="200"/>
      <c r="M137" s="201"/>
      <c r="N137" s="202"/>
      <c r="O137" s="202"/>
      <c r="P137" s="203">
        <f>P138+P159+P162+P167+P171+P176</f>
        <v>0</v>
      </c>
      <c r="Q137" s="202"/>
      <c r="R137" s="203">
        <f>R138+R159+R162+R167+R171+R176</f>
        <v>0</v>
      </c>
      <c r="S137" s="202"/>
      <c r="T137" s="204">
        <f>T138+T159+T162+T167+T171+T176</f>
        <v>12.786158780000001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5" t="s">
        <v>84</v>
      </c>
      <c r="AT137" s="206" t="s">
        <v>74</v>
      </c>
      <c r="AU137" s="206" t="s">
        <v>75</v>
      </c>
      <c r="AY137" s="205" t="s">
        <v>173</v>
      </c>
      <c r="BK137" s="207">
        <f>BK138+BK159+BK162+BK167+BK171+BK176</f>
        <v>0</v>
      </c>
    </row>
    <row r="138" s="12" customFormat="1" ht="22.8" customHeight="1">
      <c r="A138" s="12"/>
      <c r="B138" s="194"/>
      <c r="C138" s="195"/>
      <c r="D138" s="196" t="s">
        <v>74</v>
      </c>
      <c r="E138" s="208" t="s">
        <v>342</v>
      </c>
      <c r="F138" s="208" t="s">
        <v>343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SUM(P139:P158)</f>
        <v>0</v>
      </c>
      <c r="Q138" s="202"/>
      <c r="R138" s="203">
        <f>SUM(R139:R158)</f>
        <v>0</v>
      </c>
      <c r="S138" s="202"/>
      <c r="T138" s="204">
        <f>SUM(T139:T158)</f>
        <v>0.55178000000000005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5" t="s">
        <v>84</v>
      </c>
      <c r="AT138" s="206" t="s">
        <v>74</v>
      </c>
      <c r="AU138" s="206" t="s">
        <v>82</v>
      </c>
      <c r="AY138" s="205" t="s">
        <v>173</v>
      </c>
      <c r="BK138" s="207">
        <f>SUM(BK139:BK158)</f>
        <v>0</v>
      </c>
    </row>
    <row r="139" s="2" customFormat="1" ht="16.5" customHeight="1">
      <c r="A139" s="36"/>
      <c r="B139" s="37"/>
      <c r="C139" s="210" t="s">
        <v>255</v>
      </c>
      <c r="D139" s="210" t="s">
        <v>79</v>
      </c>
      <c r="E139" s="211" t="s">
        <v>1099</v>
      </c>
      <c r="F139" s="212" t="s">
        <v>1100</v>
      </c>
      <c r="G139" s="213" t="s">
        <v>347</v>
      </c>
      <c r="H139" s="214">
        <v>8</v>
      </c>
      <c r="I139" s="215"/>
      <c r="J139" s="216">
        <f>ROUND(I139*H139,2)</f>
        <v>0</v>
      </c>
      <c r="K139" s="212" t="s">
        <v>179</v>
      </c>
      <c r="L139" s="42"/>
      <c r="M139" s="217" t="s">
        <v>19</v>
      </c>
      <c r="N139" s="218" t="s">
        <v>46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0.034200000000000001</v>
      </c>
      <c r="T139" s="220">
        <f>S139*H139</f>
        <v>0.27360000000000001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272</v>
      </c>
      <c r="AT139" s="221" t="s">
        <v>79</v>
      </c>
      <c r="AU139" s="221" t="s">
        <v>84</v>
      </c>
      <c r="AY139" s="15" t="s">
        <v>173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82</v>
      </c>
      <c r="BK139" s="222">
        <f>ROUND(I139*H139,2)</f>
        <v>0</v>
      </c>
      <c r="BL139" s="15" t="s">
        <v>272</v>
      </c>
      <c r="BM139" s="221" t="s">
        <v>1520</v>
      </c>
    </row>
    <row r="140" s="2" customFormat="1">
      <c r="A140" s="36"/>
      <c r="B140" s="37"/>
      <c r="C140" s="38"/>
      <c r="D140" s="223" t="s">
        <v>181</v>
      </c>
      <c r="E140" s="38"/>
      <c r="F140" s="224" t="s">
        <v>1102</v>
      </c>
      <c r="G140" s="38"/>
      <c r="H140" s="38"/>
      <c r="I140" s="225"/>
      <c r="J140" s="38"/>
      <c r="K140" s="38"/>
      <c r="L140" s="42"/>
      <c r="M140" s="226"/>
      <c r="N140" s="22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181</v>
      </c>
      <c r="AU140" s="15" t="s">
        <v>84</v>
      </c>
    </row>
    <row r="141" s="13" customFormat="1">
      <c r="A141" s="13"/>
      <c r="B141" s="228"/>
      <c r="C141" s="229"/>
      <c r="D141" s="230" t="s">
        <v>183</v>
      </c>
      <c r="E141" s="231" t="s">
        <v>19</v>
      </c>
      <c r="F141" s="232" t="s">
        <v>1521</v>
      </c>
      <c r="G141" s="229"/>
      <c r="H141" s="233">
        <v>8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183</v>
      </c>
      <c r="AU141" s="239" t="s">
        <v>84</v>
      </c>
      <c r="AV141" s="13" t="s">
        <v>84</v>
      </c>
      <c r="AW141" s="13" t="s">
        <v>36</v>
      </c>
      <c r="AX141" s="13" t="s">
        <v>82</v>
      </c>
      <c r="AY141" s="239" t="s">
        <v>173</v>
      </c>
    </row>
    <row r="142" s="2" customFormat="1" ht="16.5" customHeight="1">
      <c r="A142" s="36"/>
      <c r="B142" s="37"/>
      <c r="C142" s="210" t="s">
        <v>261</v>
      </c>
      <c r="D142" s="210" t="s">
        <v>79</v>
      </c>
      <c r="E142" s="211" t="s">
        <v>1104</v>
      </c>
      <c r="F142" s="212" t="s">
        <v>1105</v>
      </c>
      <c r="G142" s="213" t="s">
        <v>347</v>
      </c>
      <c r="H142" s="214">
        <v>2</v>
      </c>
      <c r="I142" s="215"/>
      <c r="J142" s="216">
        <f>ROUND(I142*H142,2)</f>
        <v>0</v>
      </c>
      <c r="K142" s="212" t="s">
        <v>179</v>
      </c>
      <c r="L142" s="42"/>
      <c r="M142" s="217" t="s">
        <v>19</v>
      </c>
      <c r="N142" s="218" t="s">
        <v>46</v>
      </c>
      <c r="O142" s="82"/>
      <c r="P142" s="219">
        <f>O142*H142</f>
        <v>0</v>
      </c>
      <c r="Q142" s="219">
        <v>0</v>
      </c>
      <c r="R142" s="219">
        <f>Q142*H142</f>
        <v>0</v>
      </c>
      <c r="S142" s="219">
        <v>0.03968</v>
      </c>
      <c r="T142" s="220">
        <f>S142*H142</f>
        <v>0.07936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272</v>
      </c>
      <c r="AT142" s="221" t="s">
        <v>79</v>
      </c>
      <c r="AU142" s="221" t="s">
        <v>84</v>
      </c>
      <c r="AY142" s="15" t="s">
        <v>173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82</v>
      </c>
      <c r="BK142" s="222">
        <f>ROUND(I142*H142,2)</f>
        <v>0</v>
      </c>
      <c r="BL142" s="15" t="s">
        <v>272</v>
      </c>
      <c r="BM142" s="221" t="s">
        <v>1522</v>
      </c>
    </row>
    <row r="143" s="2" customFormat="1">
      <c r="A143" s="36"/>
      <c r="B143" s="37"/>
      <c r="C143" s="38"/>
      <c r="D143" s="223" t="s">
        <v>181</v>
      </c>
      <c r="E143" s="38"/>
      <c r="F143" s="224" t="s">
        <v>1107</v>
      </c>
      <c r="G143" s="38"/>
      <c r="H143" s="38"/>
      <c r="I143" s="225"/>
      <c r="J143" s="38"/>
      <c r="K143" s="38"/>
      <c r="L143" s="42"/>
      <c r="M143" s="226"/>
      <c r="N143" s="22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181</v>
      </c>
      <c r="AU143" s="15" t="s">
        <v>84</v>
      </c>
    </row>
    <row r="144" s="13" customFormat="1">
      <c r="A144" s="13"/>
      <c r="B144" s="228"/>
      <c r="C144" s="229"/>
      <c r="D144" s="230" t="s">
        <v>183</v>
      </c>
      <c r="E144" s="231" t="s">
        <v>19</v>
      </c>
      <c r="F144" s="232" t="s">
        <v>84</v>
      </c>
      <c r="G144" s="229"/>
      <c r="H144" s="233">
        <v>2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183</v>
      </c>
      <c r="AU144" s="239" t="s">
        <v>84</v>
      </c>
      <c r="AV144" s="13" t="s">
        <v>84</v>
      </c>
      <c r="AW144" s="13" t="s">
        <v>36</v>
      </c>
      <c r="AX144" s="13" t="s">
        <v>82</v>
      </c>
      <c r="AY144" s="239" t="s">
        <v>173</v>
      </c>
    </row>
    <row r="145" s="2" customFormat="1" ht="21.75" customHeight="1">
      <c r="A145" s="36"/>
      <c r="B145" s="37"/>
      <c r="C145" s="210" t="s">
        <v>266</v>
      </c>
      <c r="D145" s="210" t="s">
        <v>79</v>
      </c>
      <c r="E145" s="211" t="s">
        <v>1108</v>
      </c>
      <c r="F145" s="212" t="s">
        <v>1109</v>
      </c>
      <c r="G145" s="213" t="s">
        <v>347</v>
      </c>
      <c r="H145" s="214">
        <v>8</v>
      </c>
      <c r="I145" s="215"/>
      <c r="J145" s="216">
        <f>ROUND(I145*H145,2)</f>
        <v>0</v>
      </c>
      <c r="K145" s="212" t="s">
        <v>179</v>
      </c>
      <c r="L145" s="42"/>
      <c r="M145" s="217" t="s">
        <v>19</v>
      </c>
      <c r="N145" s="218" t="s">
        <v>46</v>
      </c>
      <c r="O145" s="82"/>
      <c r="P145" s="219">
        <f>O145*H145</f>
        <v>0</v>
      </c>
      <c r="Q145" s="219">
        <v>0</v>
      </c>
      <c r="R145" s="219">
        <f>Q145*H145</f>
        <v>0</v>
      </c>
      <c r="S145" s="219">
        <v>0.019460000000000002</v>
      </c>
      <c r="T145" s="220">
        <f>S145*H145</f>
        <v>0.15568000000000001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272</v>
      </c>
      <c r="AT145" s="221" t="s">
        <v>79</v>
      </c>
      <c r="AU145" s="221" t="s">
        <v>84</v>
      </c>
      <c r="AY145" s="15" t="s">
        <v>173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82</v>
      </c>
      <c r="BK145" s="222">
        <f>ROUND(I145*H145,2)</f>
        <v>0</v>
      </c>
      <c r="BL145" s="15" t="s">
        <v>272</v>
      </c>
      <c r="BM145" s="221" t="s">
        <v>1523</v>
      </c>
    </row>
    <row r="146" s="2" customFormat="1">
      <c r="A146" s="36"/>
      <c r="B146" s="37"/>
      <c r="C146" s="38"/>
      <c r="D146" s="223" t="s">
        <v>181</v>
      </c>
      <c r="E146" s="38"/>
      <c r="F146" s="224" t="s">
        <v>1111</v>
      </c>
      <c r="G146" s="38"/>
      <c r="H146" s="38"/>
      <c r="I146" s="225"/>
      <c r="J146" s="38"/>
      <c r="K146" s="38"/>
      <c r="L146" s="42"/>
      <c r="M146" s="226"/>
      <c r="N146" s="22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84</v>
      </c>
    </row>
    <row r="147" s="13" customFormat="1">
      <c r="A147" s="13"/>
      <c r="B147" s="228"/>
      <c r="C147" s="229"/>
      <c r="D147" s="230" t="s">
        <v>183</v>
      </c>
      <c r="E147" s="231" t="s">
        <v>19</v>
      </c>
      <c r="F147" s="232" t="s">
        <v>1524</v>
      </c>
      <c r="G147" s="229"/>
      <c r="H147" s="233">
        <v>8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183</v>
      </c>
      <c r="AU147" s="239" t="s">
        <v>84</v>
      </c>
      <c r="AV147" s="13" t="s">
        <v>84</v>
      </c>
      <c r="AW147" s="13" t="s">
        <v>36</v>
      </c>
      <c r="AX147" s="13" t="s">
        <v>82</v>
      </c>
      <c r="AY147" s="239" t="s">
        <v>173</v>
      </c>
    </row>
    <row r="148" s="2" customFormat="1" ht="24.15" customHeight="1">
      <c r="A148" s="36"/>
      <c r="B148" s="37"/>
      <c r="C148" s="210" t="s">
        <v>272</v>
      </c>
      <c r="D148" s="210" t="s">
        <v>79</v>
      </c>
      <c r="E148" s="211" t="s">
        <v>1117</v>
      </c>
      <c r="F148" s="212" t="s">
        <v>1118</v>
      </c>
      <c r="G148" s="213" t="s">
        <v>347</v>
      </c>
      <c r="H148" s="214">
        <v>1</v>
      </c>
      <c r="I148" s="215"/>
      <c r="J148" s="216">
        <f>ROUND(I148*H148,2)</f>
        <v>0</v>
      </c>
      <c r="K148" s="212" t="s">
        <v>179</v>
      </c>
      <c r="L148" s="42"/>
      <c r="M148" s="217" t="s">
        <v>19</v>
      </c>
      <c r="N148" s="218" t="s">
        <v>46</v>
      </c>
      <c r="O148" s="82"/>
      <c r="P148" s="219">
        <f>O148*H148</f>
        <v>0</v>
      </c>
      <c r="Q148" s="219">
        <v>0</v>
      </c>
      <c r="R148" s="219">
        <f>Q148*H148</f>
        <v>0</v>
      </c>
      <c r="S148" s="219">
        <v>0.034700000000000002</v>
      </c>
      <c r="T148" s="220">
        <f>S148*H148</f>
        <v>0.034700000000000002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1" t="s">
        <v>272</v>
      </c>
      <c r="AT148" s="221" t="s">
        <v>79</v>
      </c>
      <c r="AU148" s="221" t="s">
        <v>84</v>
      </c>
      <c r="AY148" s="15" t="s">
        <v>173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5" t="s">
        <v>82</v>
      </c>
      <c r="BK148" s="222">
        <f>ROUND(I148*H148,2)</f>
        <v>0</v>
      </c>
      <c r="BL148" s="15" t="s">
        <v>272</v>
      </c>
      <c r="BM148" s="221" t="s">
        <v>1525</v>
      </c>
    </row>
    <row r="149" s="2" customFormat="1">
      <c r="A149" s="36"/>
      <c r="B149" s="37"/>
      <c r="C149" s="38"/>
      <c r="D149" s="223" t="s">
        <v>181</v>
      </c>
      <c r="E149" s="38"/>
      <c r="F149" s="224" t="s">
        <v>1120</v>
      </c>
      <c r="G149" s="38"/>
      <c r="H149" s="38"/>
      <c r="I149" s="225"/>
      <c r="J149" s="38"/>
      <c r="K149" s="38"/>
      <c r="L149" s="42"/>
      <c r="M149" s="226"/>
      <c r="N149" s="227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181</v>
      </c>
      <c r="AU149" s="15" t="s">
        <v>84</v>
      </c>
    </row>
    <row r="150" s="13" customFormat="1">
      <c r="A150" s="13"/>
      <c r="B150" s="228"/>
      <c r="C150" s="229"/>
      <c r="D150" s="230" t="s">
        <v>183</v>
      </c>
      <c r="E150" s="231" t="s">
        <v>19</v>
      </c>
      <c r="F150" s="232" t="s">
        <v>82</v>
      </c>
      <c r="G150" s="229"/>
      <c r="H150" s="233">
        <v>1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183</v>
      </c>
      <c r="AU150" s="239" t="s">
        <v>84</v>
      </c>
      <c r="AV150" s="13" t="s">
        <v>84</v>
      </c>
      <c r="AW150" s="13" t="s">
        <v>36</v>
      </c>
      <c r="AX150" s="13" t="s">
        <v>82</v>
      </c>
      <c r="AY150" s="239" t="s">
        <v>173</v>
      </c>
    </row>
    <row r="151" s="2" customFormat="1" ht="16.5" customHeight="1">
      <c r="A151" s="36"/>
      <c r="B151" s="37"/>
      <c r="C151" s="210" t="s">
        <v>278</v>
      </c>
      <c r="D151" s="210" t="s">
        <v>79</v>
      </c>
      <c r="E151" s="211" t="s">
        <v>1121</v>
      </c>
      <c r="F151" s="212" t="s">
        <v>1122</v>
      </c>
      <c r="G151" s="213" t="s">
        <v>347</v>
      </c>
      <c r="H151" s="214">
        <v>1</v>
      </c>
      <c r="I151" s="215"/>
      <c r="J151" s="216">
        <f>ROUND(I151*H151,2)</f>
        <v>0</v>
      </c>
      <c r="K151" s="212" t="s">
        <v>179</v>
      </c>
      <c r="L151" s="42"/>
      <c r="M151" s="217" t="s">
        <v>19</v>
      </c>
      <c r="N151" s="218" t="s">
        <v>46</v>
      </c>
      <c r="O151" s="82"/>
      <c r="P151" s="219">
        <f>O151*H151</f>
        <v>0</v>
      </c>
      <c r="Q151" s="219">
        <v>0</v>
      </c>
      <c r="R151" s="219">
        <f>Q151*H151</f>
        <v>0</v>
      </c>
      <c r="S151" s="219">
        <v>0.00156</v>
      </c>
      <c r="T151" s="220">
        <f>S151*H151</f>
        <v>0.00156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272</v>
      </c>
      <c r="AT151" s="221" t="s">
        <v>79</v>
      </c>
      <c r="AU151" s="221" t="s">
        <v>84</v>
      </c>
      <c r="AY151" s="15" t="s">
        <v>173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82</v>
      </c>
      <c r="BK151" s="222">
        <f>ROUND(I151*H151,2)</f>
        <v>0</v>
      </c>
      <c r="BL151" s="15" t="s">
        <v>272</v>
      </c>
      <c r="BM151" s="221" t="s">
        <v>1526</v>
      </c>
    </row>
    <row r="152" s="2" customFormat="1">
      <c r="A152" s="36"/>
      <c r="B152" s="37"/>
      <c r="C152" s="38"/>
      <c r="D152" s="223" t="s">
        <v>181</v>
      </c>
      <c r="E152" s="38"/>
      <c r="F152" s="224" t="s">
        <v>1124</v>
      </c>
      <c r="G152" s="38"/>
      <c r="H152" s="38"/>
      <c r="I152" s="225"/>
      <c r="J152" s="38"/>
      <c r="K152" s="38"/>
      <c r="L152" s="42"/>
      <c r="M152" s="226"/>
      <c r="N152" s="227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181</v>
      </c>
      <c r="AU152" s="15" t="s">
        <v>84</v>
      </c>
    </row>
    <row r="153" s="13" customFormat="1">
      <c r="A153" s="13"/>
      <c r="B153" s="228"/>
      <c r="C153" s="229"/>
      <c r="D153" s="230" t="s">
        <v>183</v>
      </c>
      <c r="E153" s="231" t="s">
        <v>19</v>
      </c>
      <c r="F153" s="232" t="s">
        <v>82</v>
      </c>
      <c r="G153" s="229"/>
      <c r="H153" s="233">
        <v>1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183</v>
      </c>
      <c r="AU153" s="239" t="s">
        <v>84</v>
      </c>
      <c r="AV153" s="13" t="s">
        <v>84</v>
      </c>
      <c r="AW153" s="13" t="s">
        <v>36</v>
      </c>
      <c r="AX153" s="13" t="s">
        <v>82</v>
      </c>
      <c r="AY153" s="239" t="s">
        <v>173</v>
      </c>
    </row>
    <row r="154" s="2" customFormat="1" ht="16.5" customHeight="1">
      <c r="A154" s="36"/>
      <c r="B154" s="37"/>
      <c r="C154" s="210" t="s">
        <v>283</v>
      </c>
      <c r="D154" s="210" t="s">
        <v>79</v>
      </c>
      <c r="E154" s="211" t="s">
        <v>1126</v>
      </c>
      <c r="F154" s="212" t="s">
        <v>1127</v>
      </c>
      <c r="G154" s="213" t="s">
        <v>347</v>
      </c>
      <c r="H154" s="214">
        <v>8</v>
      </c>
      <c r="I154" s="215"/>
      <c r="J154" s="216">
        <f>ROUND(I154*H154,2)</f>
        <v>0</v>
      </c>
      <c r="K154" s="212" t="s">
        <v>179</v>
      </c>
      <c r="L154" s="42"/>
      <c r="M154" s="217" t="s">
        <v>19</v>
      </c>
      <c r="N154" s="218" t="s">
        <v>46</v>
      </c>
      <c r="O154" s="82"/>
      <c r="P154" s="219">
        <f>O154*H154</f>
        <v>0</v>
      </c>
      <c r="Q154" s="219">
        <v>0</v>
      </c>
      <c r="R154" s="219">
        <f>Q154*H154</f>
        <v>0</v>
      </c>
      <c r="S154" s="219">
        <v>0.00085999999999999998</v>
      </c>
      <c r="T154" s="220">
        <f>S154*H154</f>
        <v>0.0068799999999999998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272</v>
      </c>
      <c r="AT154" s="221" t="s">
        <v>79</v>
      </c>
      <c r="AU154" s="221" t="s">
        <v>84</v>
      </c>
      <c r="AY154" s="15" t="s">
        <v>173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5" t="s">
        <v>82</v>
      </c>
      <c r="BK154" s="222">
        <f>ROUND(I154*H154,2)</f>
        <v>0</v>
      </c>
      <c r="BL154" s="15" t="s">
        <v>272</v>
      </c>
      <c r="BM154" s="221" t="s">
        <v>1527</v>
      </c>
    </row>
    <row r="155" s="2" customFormat="1">
      <c r="A155" s="36"/>
      <c r="B155" s="37"/>
      <c r="C155" s="38"/>
      <c r="D155" s="223" t="s">
        <v>181</v>
      </c>
      <c r="E155" s="38"/>
      <c r="F155" s="224" t="s">
        <v>1129</v>
      </c>
      <c r="G155" s="38"/>
      <c r="H155" s="38"/>
      <c r="I155" s="225"/>
      <c r="J155" s="38"/>
      <c r="K155" s="38"/>
      <c r="L155" s="42"/>
      <c r="M155" s="226"/>
      <c r="N155" s="22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181</v>
      </c>
      <c r="AU155" s="15" t="s">
        <v>84</v>
      </c>
    </row>
    <row r="156" s="13" customFormat="1">
      <c r="A156" s="13"/>
      <c r="B156" s="228"/>
      <c r="C156" s="229"/>
      <c r="D156" s="230" t="s">
        <v>183</v>
      </c>
      <c r="E156" s="231" t="s">
        <v>19</v>
      </c>
      <c r="F156" s="232" t="s">
        <v>1521</v>
      </c>
      <c r="G156" s="229"/>
      <c r="H156" s="233">
        <v>8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183</v>
      </c>
      <c r="AU156" s="239" t="s">
        <v>84</v>
      </c>
      <c r="AV156" s="13" t="s">
        <v>84</v>
      </c>
      <c r="AW156" s="13" t="s">
        <v>36</v>
      </c>
      <c r="AX156" s="13" t="s">
        <v>82</v>
      </c>
      <c r="AY156" s="239" t="s">
        <v>173</v>
      </c>
    </row>
    <row r="157" s="2" customFormat="1" ht="16.5" customHeight="1">
      <c r="A157" s="36"/>
      <c r="B157" s="37"/>
      <c r="C157" s="210" t="s">
        <v>289</v>
      </c>
      <c r="D157" s="210" t="s">
        <v>79</v>
      </c>
      <c r="E157" s="211" t="s">
        <v>1289</v>
      </c>
      <c r="F157" s="212" t="s">
        <v>1528</v>
      </c>
      <c r="G157" s="213" t="s">
        <v>464</v>
      </c>
      <c r="H157" s="214">
        <v>2</v>
      </c>
      <c r="I157" s="215"/>
      <c r="J157" s="216">
        <f>ROUND(I157*H157,2)</f>
        <v>0</v>
      </c>
      <c r="K157" s="212" t="s">
        <v>19</v>
      </c>
      <c r="L157" s="42"/>
      <c r="M157" s="217" t="s">
        <v>19</v>
      </c>
      <c r="N157" s="218" t="s">
        <v>46</v>
      </c>
      <c r="O157" s="82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272</v>
      </c>
      <c r="AT157" s="221" t="s">
        <v>79</v>
      </c>
      <c r="AU157" s="221" t="s">
        <v>84</v>
      </c>
      <c r="AY157" s="15" t="s">
        <v>173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82</v>
      </c>
      <c r="BK157" s="222">
        <f>ROUND(I157*H157,2)</f>
        <v>0</v>
      </c>
      <c r="BL157" s="15" t="s">
        <v>272</v>
      </c>
      <c r="BM157" s="221" t="s">
        <v>1529</v>
      </c>
    </row>
    <row r="158" s="2" customFormat="1" ht="16.5" customHeight="1">
      <c r="A158" s="36"/>
      <c r="B158" s="37"/>
      <c r="C158" s="210" t="s">
        <v>297</v>
      </c>
      <c r="D158" s="210" t="s">
        <v>79</v>
      </c>
      <c r="E158" s="211" t="s">
        <v>1134</v>
      </c>
      <c r="F158" s="212" t="s">
        <v>1135</v>
      </c>
      <c r="G158" s="213" t="s">
        <v>374</v>
      </c>
      <c r="H158" s="214">
        <v>10</v>
      </c>
      <c r="I158" s="215"/>
      <c r="J158" s="216">
        <f>ROUND(I158*H158,2)</f>
        <v>0</v>
      </c>
      <c r="K158" s="212" t="s">
        <v>19</v>
      </c>
      <c r="L158" s="42"/>
      <c r="M158" s="217" t="s">
        <v>19</v>
      </c>
      <c r="N158" s="218" t="s">
        <v>46</v>
      </c>
      <c r="O158" s="82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1" t="s">
        <v>272</v>
      </c>
      <c r="AT158" s="221" t="s">
        <v>79</v>
      </c>
      <c r="AU158" s="221" t="s">
        <v>84</v>
      </c>
      <c r="AY158" s="15" t="s">
        <v>173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5" t="s">
        <v>82</v>
      </c>
      <c r="BK158" s="222">
        <f>ROUND(I158*H158,2)</f>
        <v>0</v>
      </c>
      <c r="BL158" s="15" t="s">
        <v>272</v>
      </c>
      <c r="BM158" s="221" t="s">
        <v>1530</v>
      </c>
    </row>
    <row r="159" s="12" customFormat="1" ht="22.8" customHeight="1">
      <c r="A159" s="12"/>
      <c r="B159" s="194"/>
      <c r="C159" s="195"/>
      <c r="D159" s="196" t="s">
        <v>74</v>
      </c>
      <c r="E159" s="208" t="s">
        <v>1137</v>
      </c>
      <c r="F159" s="208" t="s">
        <v>1138</v>
      </c>
      <c r="G159" s="195"/>
      <c r="H159" s="195"/>
      <c r="I159" s="198"/>
      <c r="J159" s="209">
        <f>BK159</f>
        <v>0</v>
      </c>
      <c r="K159" s="195"/>
      <c r="L159" s="200"/>
      <c r="M159" s="201"/>
      <c r="N159" s="202"/>
      <c r="O159" s="202"/>
      <c r="P159" s="203">
        <f>SUM(P160:P161)</f>
        <v>0</v>
      </c>
      <c r="Q159" s="202"/>
      <c r="R159" s="203">
        <f>SUM(R160:R161)</f>
        <v>0</v>
      </c>
      <c r="S159" s="202"/>
      <c r="T159" s="204">
        <f>SUM(T160:T161)</f>
        <v>0.036000000000000004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84</v>
      </c>
      <c r="AT159" s="206" t="s">
        <v>74</v>
      </c>
      <c r="AU159" s="206" t="s">
        <v>82</v>
      </c>
      <c r="AY159" s="205" t="s">
        <v>173</v>
      </c>
      <c r="BK159" s="207">
        <f>SUM(BK160:BK161)</f>
        <v>0</v>
      </c>
    </row>
    <row r="160" s="2" customFormat="1" ht="49.05" customHeight="1">
      <c r="A160" s="36"/>
      <c r="B160" s="37"/>
      <c r="C160" s="210" t="s">
        <v>7</v>
      </c>
      <c r="D160" s="210" t="s">
        <v>79</v>
      </c>
      <c r="E160" s="211" t="s">
        <v>1139</v>
      </c>
      <c r="F160" s="212" t="s">
        <v>1140</v>
      </c>
      <c r="G160" s="213" t="s">
        <v>322</v>
      </c>
      <c r="H160" s="214">
        <v>12</v>
      </c>
      <c r="I160" s="215"/>
      <c r="J160" s="216">
        <f>ROUND(I160*H160,2)</f>
        <v>0</v>
      </c>
      <c r="K160" s="212" t="s">
        <v>179</v>
      </c>
      <c r="L160" s="42"/>
      <c r="M160" s="217" t="s">
        <v>19</v>
      </c>
      <c r="N160" s="218" t="s">
        <v>46</v>
      </c>
      <c r="O160" s="82"/>
      <c r="P160" s="219">
        <f>O160*H160</f>
        <v>0</v>
      </c>
      <c r="Q160" s="219">
        <v>0</v>
      </c>
      <c r="R160" s="219">
        <f>Q160*H160</f>
        <v>0</v>
      </c>
      <c r="S160" s="219">
        <v>0.0030000000000000001</v>
      </c>
      <c r="T160" s="220">
        <f>S160*H160</f>
        <v>0.036000000000000004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272</v>
      </c>
      <c r="AT160" s="221" t="s">
        <v>79</v>
      </c>
      <c r="AU160" s="221" t="s">
        <v>84</v>
      </c>
      <c r="AY160" s="15" t="s">
        <v>173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5" t="s">
        <v>82</v>
      </c>
      <c r="BK160" s="222">
        <f>ROUND(I160*H160,2)</f>
        <v>0</v>
      </c>
      <c r="BL160" s="15" t="s">
        <v>272</v>
      </c>
      <c r="BM160" s="221" t="s">
        <v>1531</v>
      </c>
    </row>
    <row r="161" s="2" customFormat="1">
      <c r="A161" s="36"/>
      <c r="B161" s="37"/>
      <c r="C161" s="38"/>
      <c r="D161" s="223" t="s">
        <v>181</v>
      </c>
      <c r="E161" s="38"/>
      <c r="F161" s="224" t="s">
        <v>1142</v>
      </c>
      <c r="G161" s="38"/>
      <c r="H161" s="38"/>
      <c r="I161" s="225"/>
      <c r="J161" s="38"/>
      <c r="K161" s="38"/>
      <c r="L161" s="42"/>
      <c r="M161" s="226"/>
      <c r="N161" s="227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181</v>
      </c>
      <c r="AU161" s="15" t="s">
        <v>84</v>
      </c>
    </row>
    <row r="162" s="12" customFormat="1" ht="22.8" customHeight="1">
      <c r="A162" s="12"/>
      <c r="B162" s="194"/>
      <c r="C162" s="195"/>
      <c r="D162" s="196" t="s">
        <v>74</v>
      </c>
      <c r="E162" s="208" t="s">
        <v>479</v>
      </c>
      <c r="F162" s="208" t="s">
        <v>480</v>
      </c>
      <c r="G162" s="195"/>
      <c r="H162" s="195"/>
      <c r="I162" s="198"/>
      <c r="J162" s="209">
        <f>BK162</f>
        <v>0</v>
      </c>
      <c r="K162" s="195"/>
      <c r="L162" s="200"/>
      <c r="M162" s="201"/>
      <c r="N162" s="202"/>
      <c r="O162" s="202"/>
      <c r="P162" s="203">
        <f>SUM(P163:P166)</f>
        <v>0</v>
      </c>
      <c r="Q162" s="202"/>
      <c r="R162" s="203">
        <f>SUM(R163:R166)</f>
        <v>0</v>
      </c>
      <c r="S162" s="202"/>
      <c r="T162" s="204">
        <f>SUM(T163:T166)</f>
        <v>0.47316885000000003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5" t="s">
        <v>84</v>
      </c>
      <c r="AT162" s="206" t="s">
        <v>74</v>
      </c>
      <c r="AU162" s="206" t="s">
        <v>82</v>
      </c>
      <c r="AY162" s="205" t="s">
        <v>173</v>
      </c>
      <c r="BK162" s="207">
        <f>SUM(BK163:BK166)</f>
        <v>0</v>
      </c>
    </row>
    <row r="163" s="2" customFormat="1" ht="24.15" customHeight="1">
      <c r="A163" s="36"/>
      <c r="B163" s="37"/>
      <c r="C163" s="210" t="s">
        <v>313</v>
      </c>
      <c r="D163" s="210" t="s">
        <v>79</v>
      </c>
      <c r="E163" s="211" t="s">
        <v>1144</v>
      </c>
      <c r="F163" s="212" t="s">
        <v>1145</v>
      </c>
      <c r="G163" s="213" t="s">
        <v>190</v>
      </c>
      <c r="H163" s="214">
        <v>44.429000000000002</v>
      </c>
      <c r="I163" s="215"/>
      <c r="J163" s="216">
        <f>ROUND(I163*H163,2)</f>
        <v>0</v>
      </c>
      <c r="K163" s="212" t="s">
        <v>179</v>
      </c>
      <c r="L163" s="42"/>
      <c r="M163" s="217" t="s">
        <v>19</v>
      </c>
      <c r="N163" s="218" t="s">
        <v>46</v>
      </c>
      <c r="O163" s="82"/>
      <c r="P163" s="219">
        <f>O163*H163</f>
        <v>0</v>
      </c>
      <c r="Q163" s="219">
        <v>0</v>
      </c>
      <c r="R163" s="219">
        <f>Q163*H163</f>
        <v>0</v>
      </c>
      <c r="S163" s="219">
        <v>0.01065</v>
      </c>
      <c r="T163" s="220">
        <f>S163*H163</f>
        <v>0.47316885000000003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1" t="s">
        <v>272</v>
      </c>
      <c r="AT163" s="221" t="s">
        <v>79</v>
      </c>
      <c r="AU163" s="221" t="s">
        <v>84</v>
      </c>
      <c r="AY163" s="15" t="s">
        <v>173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5" t="s">
        <v>82</v>
      </c>
      <c r="BK163" s="222">
        <f>ROUND(I163*H163,2)</f>
        <v>0</v>
      </c>
      <c r="BL163" s="15" t="s">
        <v>272</v>
      </c>
      <c r="BM163" s="221" t="s">
        <v>1532</v>
      </c>
    </row>
    <row r="164" s="2" customFormat="1">
      <c r="A164" s="36"/>
      <c r="B164" s="37"/>
      <c r="C164" s="38"/>
      <c r="D164" s="223" t="s">
        <v>181</v>
      </c>
      <c r="E164" s="38"/>
      <c r="F164" s="224" t="s">
        <v>1147</v>
      </c>
      <c r="G164" s="38"/>
      <c r="H164" s="38"/>
      <c r="I164" s="225"/>
      <c r="J164" s="38"/>
      <c r="K164" s="38"/>
      <c r="L164" s="42"/>
      <c r="M164" s="226"/>
      <c r="N164" s="227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181</v>
      </c>
      <c r="AU164" s="15" t="s">
        <v>84</v>
      </c>
    </row>
    <row r="165" s="13" customFormat="1">
      <c r="A165" s="13"/>
      <c r="B165" s="228"/>
      <c r="C165" s="229"/>
      <c r="D165" s="230" t="s">
        <v>183</v>
      </c>
      <c r="E165" s="231" t="s">
        <v>19</v>
      </c>
      <c r="F165" s="232" t="s">
        <v>1533</v>
      </c>
      <c r="G165" s="229"/>
      <c r="H165" s="233">
        <v>21.864999999999998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183</v>
      </c>
      <c r="AU165" s="239" t="s">
        <v>84</v>
      </c>
      <c r="AV165" s="13" t="s">
        <v>84</v>
      </c>
      <c r="AW165" s="13" t="s">
        <v>36</v>
      </c>
      <c r="AX165" s="13" t="s">
        <v>75</v>
      </c>
      <c r="AY165" s="239" t="s">
        <v>173</v>
      </c>
    </row>
    <row r="166" s="13" customFormat="1">
      <c r="A166" s="13"/>
      <c r="B166" s="228"/>
      <c r="C166" s="229"/>
      <c r="D166" s="230" t="s">
        <v>183</v>
      </c>
      <c r="E166" s="231" t="s">
        <v>19</v>
      </c>
      <c r="F166" s="232" t="s">
        <v>1534</v>
      </c>
      <c r="G166" s="229"/>
      <c r="H166" s="233">
        <v>22.564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183</v>
      </c>
      <c r="AU166" s="239" t="s">
        <v>84</v>
      </c>
      <c r="AV166" s="13" t="s">
        <v>84</v>
      </c>
      <c r="AW166" s="13" t="s">
        <v>36</v>
      </c>
      <c r="AX166" s="13" t="s">
        <v>75</v>
      </c>
      <c r="AY166" s="239" t="s">
        <v>173</v>
      </c>
    </row>
    <row r="167" s="12" customFormat="1" ht="22.8" customHeight="1">
      <c r="A167" s="12"/>
      <c r="B167" s="194"/>
      <c r="C167" s="195"/>
      <c r="D167" s="196" t="s">
        <v>74</v>
      </c>
      <c r="E167" s="208" t="s">
        <v>661</v>
      </c>
      <c r="F167" s="208" t="s">
        <v>662</v>
      </c>
      <c r="G167" s="195"/>
      <c r="H167" s="195"/>
      <c r="I167" s="198"/>
      <c r="J167" s="209">
        <f>BK167</f>
        <v>0</v>
      </c>
      <c r="K167" s="195"/>
      <c r="L167" s="200"/>
      <c r="M167" s="201"/>
      <c r="N167" s="202"/>
      <c r="O167" s="202"/>
      <c r="P167" s="203">
        <f>SUM(P168:P170)</f>
        <v>0</v>
      </c>
      <c r="Q167" s="202"/>
      <c r="R167" s="203">
        <f>SUM(R168:R170)</f>
        <v>0</v>
      </c>
      <c r="S167" s="202"/>
      <c r="T167" s="204">
        <f>SUM(T168:T170)</f>
        <v>0.312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5" t="s">
        <v>84</v>
      </c>
      <c r="AT167" s="206" t="s">
        <v>74</v>
      </c>
      <c r="AU167" s="206" t="s">
        <v>82</v>
      </c>
      <c r="AY167" s="205" t="s">
        <v>173</v>
      </c>
      <c r="BK167" s="207">
        <f>SUM(BK168:BK170)</f>
        <v>0</v>
      </c>
    </row>
    <row r="168" s="2" customFormat="1" ht="24.15" customHeight="1">
      <c r="A168" s="36"/>
      <c r="B168" s="37"/>
      <c r="C168" s="210" t="s">
        <v>319</v>
      </c>
      <c r="D168" s="210" t="s">
        <v>79</v>
      </c>
      <c r="E168" s="211" t="s">
        <v>706</v>
      </c>
      <c r="F168" s="212" t="s">
        <v>707</v>
      </c>
      <c r="G168" s="213" t="s">
        <v>322</v>
      </c>
      <c r="H168" s="214">
        <v>13</v>
      </c>
      <c r="I168" s="215"/>
      <c r="J168" s="216">
        <f>ROUND(I168*H168,2)</f>
        <v>0</v>
      </c>
      <c r="K168" s="212" t="s">
        <v>179</v>
      </c>
      <c r="L168" s="42"/>
      <c r="M168" s="217" t="s">
        <v>19</v>
      </c>
      <c r="N168" s="218" t="s">
        <v>46</v>
      </c>
      <c r="O168" s="82"/>
      <c r="P168" s="219">
        <f>O168*H168</f>
        <v>0</v>
      </c>
      <c r="Q168" s="219">
        <v>0</v>
      </c>
      <c r="R168" s="219">
        <f>Q168*H168</f>
        <v>0</v>
      </c>
      <c r="S168" s="219">
        <v>0.024</v>
      </c>
      <c r="T168" s="220">
        <f>S168*H168</f>
        <v>0.312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1" t="s">
        <v>272</v>
      </c>
      <c r="AT168" s="221" t="s">
        <v>79</v>
      </c>
      <c r="AU168" s="221" t="s">
        <v>84</v>
      </c>
      <c r="AY168" s="15" t="s">
        <v>173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5" t="s">
        <v>82</v>
      </c>
      <c r="BK168" s="222">
        <f>ROUND(I168*H168,2)</f>
        <v>0</v>
      </c>
      <c r="BL168" s="15" t="s">
        <v>272</v>
      </c>
      <c r="BM168" s="221" t="s">
        <v>1535</v>
      </c>
    </row>
    <row r="169" s="2" customFormat="1">
      <c r="A169" s="36"/>
      <c r="B169" s="37"/>
      <c r="C169" s="38"/>
      <c r="D169" s="223" t="s">
        <v>181</v>
      </c>
      <c r="E169" s="38"/>
      <c r="F169" s="224" t="s">
        <v>709</v>
      </c>
      <c r="G169" s="38"/>
      <c r="H169" s="38"/>
      <c r="I169" s="225"/>
      <c r="J169" s="38"/>
      <c r="K169" s="38"/>
      <c r="L169" s="42"/>
      <c r="M169" s="226"/>
      <c r="N169" s="22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181</v>
      </c>
      <c r="AU169" s="15" t="s">
        <v>84</v>
      </c>
    </row>
    <row r="170" s="13" customFormat="1">
      <c r="A170" s="13"/>
      <c r="B170" s="228"/>
      <c r="C170" s="229"/>
      <c r="D170" s="230" t="s">
        <v>183</v>
      </c>
      <c r="E170" s="231" t="s">
        <v>19</v>
      </c>
      <c r="F170" s="232" t="s">
        <v>1536</v>
      </c>
      <c r="G170" s="229"/>
      <c r="H170" s="233">
        <v>13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183</v>
      </c>
      <c r="AU170" s="239" t="s">
        <v>84</v>
      </c>
      <c r="AV170" s="13" t="s">
        <v>84</v>
      </c>
      <c r="AW170" s="13" t="s">
        <v>36</v>
      </c>
      <c r="AX170" s="13" t="s">
        <v>75</v>
      </c>
      <c r="AY170" s="239" t="s">
        <v>173</v>
      </c>
    </row>
    <row r="171" s="12" customFormat="1" ht="22.8" customHeight="1">
      <c r="A171" s="12"/>
      <c r="B171" s="194"/>
      <c r="C171" s="195"/>
      <c r="D171" s="196" t="s">
        <v>74</v>
      </c>
      <c r="E171" s="208" t="s">
        <v>715</v>
      </c>
      <c r="F171" s="208" t="s">
        <v>716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SUM(P172:P175)</f>
        <v>0</v>
      </c>
      <c r="Q171" s="202"/>
      <c r="R171" s="203">
        <f>SUM(R172:R175)</f>
        <v>0</v>
      </c>
      <c r="S171" s="202"/>
      <c r="T171" s="204">
        <f>SUM(T172:T175)</f>
        <v>3.69515993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84</v>
      </c>
      <c r="AT171" s="206" t="s">
        <v>74</v>
      </c>
      <c r="AU171" s="206" t="s">
        <v>82</v>
      </c>
      <c r="AY171" s="205" t="s">
        <v>173</v>
      </c>
      <c r="BK171" s="207">
        <f>SUM(BK172:BK175)</f>
        <v>0</v>
      </c>
    </row>
    <row r="172" s="2" customFormat="1" ht="24.15" customHeight="1">
      <c r="A172" s="36"/>
      <c r="B172" s="37"/>
      <c r="C172" s="210" t="s">
        <v>326</v>
      </c>
      <c r="D172" s="210" t="s">
        <v>79</v>
      </c>
      <c r="E172" s="211" t="s">
        <v>744</v>
      </c>
      <c r="F172" s="212" t="s">
        <v>745</v>
      </c>
      <c r="G172" s="213" t="s">
        <v>190</v>
      </c>
      <c r="H172" s="214">
        <v>44.429000000000002</v>
      </c>
      <c r="I172" s="215"/>
      <c r="J172" s="216">
        <f>ROUND(I172*H172,2)</f>
        <v>0</v>
      </c>
      <c r="K172" s="212" t="s">
        <v>179</v>
      </c>
      <c r="L172" s="42"/>
      <c r="M172" s="217" t="s">
        <v>19</v>
      </c>
      <c r="N172" s="218" t="s">
        <v>46</v>
      </c>
      <c r="O172" s="82"/>
      <c r="P172" s="219">
        <f>O172*H172</f>
        <v>0</v>
      </c>
      <c r="Q172" s="219">
        <v>0</v>
      </c>
      <c r="R172" s="219">
        <f>Q172*H172</f>
        <v>0</v>
      </c>
      <c r="S172" s="219">
        <v>0.083169999999999994</v>
      </c>
      <c r="T172" s="220">
        <f>S172*H172</f>
        <v>3.69515993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1" t="s">
        <v>272</v>
      </c>
      <c r="AT172" s="221" t="s">
        <v>79</v>
      </c>
      <c r="AU172" s="221" t="s">
        <v>84</v>
      </c>
      <c r="AY172" s="15" t="s">
        <v>173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5" t="s">
        <v>82</v>
      </c>
      <c r="BK172" s="222">
        <f>ROUND(I172*H172,2)</f>
        <v>0</v>
      </c>
      <c r="BL172" s="15" t="s">
        <v>272</v>
      </c>
      <c r="BM172" s="221" t="s">
        <v>1537</v>
      </c>
    </row>
    <row r="173" s="2" customFormat="1">
      <c r="A173" s="36"/>
      <c r="B173" s="37"/>
      <c r="C173" s="38"/>
      <c r="D173" s="223" t="s">
        <v>181</v>
      </c>
      <c r="E173" s="38"/>
      <c r="F173" s="224" t="s">
        <v>747</v>
      </c>
      <c r="G173" s="38"/>
      <c r="H173" s="38"/>
      <c r="I173" s="225"/>
      <c r="J173" s="38"/>
      <c r="K173" s="38"/>
      <c r="L173" s="42"/>
      <c r="M173" s="226"/>
      <c r="N173" s="22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181</v>
      </c>
      <c r="AU173" s="15" t="s">
        <v>84</v>
      </c>
    </row>
    <row r="174" s="13" customFormat="1">
      <c r="A174" s="13"/>
      <c r="B174" s="228"/>
      <c r="C174" s="229"/>
      <c r="D174" s="230" t="s">
        <v>183</v>
      </c>
      <c r="E174" s="231" t="s">
        <v>19</v>
      </c>
      <c r="F174" s="232" t="s">
        <v>1533</v>
      </c>
      <c r="G174" s="229"/>
      <c r="H174" s="233">
        <v>21.864999999999998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183</v>
      </c>
      <c r="AU174" s="239" t="s">
        <v>84</v>
      </c>
      <c r="AV174" s="13" t="s">
        <v>84</v>
      </c>
      <c r="AW174" s="13" t="s">
        <v>36</v>
      </c>
      <c r="AX174" s="13" t="s">
        <v>75</v>
      </c>
      <c r="AY174" s="239" t="s">
        <v>173</v>
      </c>
    </row>
    <row r="175" s="13" customFormat="1">
      <c r="A175" s="13"/>
      <c r="B175" s="228"/>
      <c r="C175" s="229"/>
      <c r="D175" s="230" t="s">
        <v>183</v>
      </c>
      <c r="E175" s="231" t="s">
        <v>19</v>
      </c>
      <c r="F175" s="232" t="s">
        <v>1534</v>
      </c>
      <c r="G175" s="229"/>
      <c r="H175" s="233">
        <v>22.564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183</v>
      </c>
      <c r="AU175" s="239" t="s">
        <v>84</v>
      </c>
      <c r="AV175" s="13" t="s">
        <v>84</v>
      </c>
      <c r="AW175" s="13" t="s">
        <v>36</v>
      </c>
      <c r="AX175" s="13" t="s">
        <v>75</v>
      </c>
      <c r="AY175" s="239" t="s">
        <v>173</v>
      </c>
    </row>
    <row r="176" s="12" customFormat="1" ht="22.8" customHeight="1">
      <c r="A176" s="12"/>
      <c r="B176" s="194"/>
      <c r="C176" s="195"/>
      <c r="D176" s="196" t="s">
        <v>74</v>
      </c>
      <c r="E176" s="208" t="s">
        <v>818</v>
      </c>
      <c r="F176" s="208" t="s">
        <v>819</v>
      </c>
      <c r="G176" s="195"/>
      <c r="H176" s="195"/>
      <c r="I176" s="198"/>
      <c r="J176" s="209">
        <f>BK176</f>
        <v>0</v>
      </c>
      <c r="K176" s="195"/>
      <c r="L176" s="200"/>
      <c r="M176" s="201"/>
      <c r="N176" s="202"/>
      <c r="O176" s="202"/>
      <c r="P176" s="203">
        <f>SUM(P177:P180)</f>
        <v>0</v>
      </c>
      <c r="Q176" s="202"/>
      <c r="R176" s="203">
        <f>SUM(R177:R180)</f>
        <v>0</v>
      </c>
      <c r="S176" s="202"/>
      <c r="T176" s="204">
        <f>SUM(T177:T180)</f>
        <v>7.7180500000000007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5" t="s">
        <v>84</v>
      </c>
      <c r="AT176" s="206" t="s">
        <v>74</v>
      </c>
      <c r="AU176" s="206" t="s">
        <v>82</v>
      </c>
      <c r="AY176" s="205" t="s">
        <v>173</v>
      </c>
      <c r="BK176" s="207">
        <f>SUM(BK177:BK180)</f>
        <v>0</v>
      </c>
    </row>
    <row r="177" s="2" customFormat="1" ht="24.15" customHeight="1">
      <c r="A177" s="36"/>
      <c r="B177" s="37"/>
      <c r="C177" s="210" t="s">
        <v>332</v>
      </c>
      <c r="D177" s="210" t="s">
        <v>79</v>
      </c>
      <c r="E177" s="211" t="s">
        <v>1155</v>
      </c>
      <c r="F177" s="212" t="s">
        <v>1156</v>
      </c>
      <c r="G177" s="213" t="s">
        <v>190</v>
      </c>
      <c r="H177" s="214">
        <v>94.700000000000003</v>
      </c>
      <c r="I177" s="215"/>
      <c r="J177" s="216">
        <f>ROUND(I177*H177,2)</f>
        <v>0</v>
      </c>
      <c r="K177" s="212" t="s">
        <v>179</v>
      </c>
      <c r="L177" s="42"/>
      <c r="M177" s="217" t="s">
        <v>19</v>
      </c>
      <c r="N177" s="218" t="s">
        <v>46</v>
      </c>
      <c r="O177" s="82"/>
      <c r="P177" s="219">
        <f>O177*H177</f>
        <v>0</v>
      </c>
      <c r="Q177" s="219">
        <v>0</v>
      </c>
      <c r="R177" s="219">
        <f>Q177*H177</f>
        <v>0</v>
      </c>
      <c r="S177" s="219">
        <v>0.081500000000000003</v>
      </c>
      <c r="T177" s="220">
        <f>S177*H177</f>
        <v>7.7180500000000007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1" t="s">
        <v>272</v>
      </c>
      <c r="AT177" s="221" t="s">
        <v>79</v>
      </c>
      <c r="AU177" s="221" t="s">
        <v>84</v>
      </c>
      <c r="AY177" s="15" t="s">
        <v>173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5" t="s">
        <v>82</v>
      </c>
      <c r="BK177" s="222">
        <f>ROUND(I177*H177,2)</f>
        <v>0</v>
      </c>
      <c r="BL177" s="15" t="s">
        <v>272</v>
      </c>
      <c r="BM177" s="221" t="s">
        <v>1538</v>
      </c>
    </row>
    <row r="178" s="2" customFormat="1">
      <c r="A178" s="36"/>
      <c r="B178" s="37"/>
      <c r="C178" s="38"/>
      <c r="D178" s="223" t="s">
        <v>181</v>
      </c>
      <c r="E178" s="38"/>
      <c r="F178" s="224" t="s">
        <v>1158</v>
      </c>
      <c r="G178" s="38"/>
      <c r="H178" s="38"/>
      <c r="I178" s="225"/>
      <c r="J178" s="38"/>
      <c r="K178" s="38"/>
      <c r="L178" s="42"/>
      <c r="M178" s="226"/>
      <c r="N178" s="227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181</v>
      </c>
      <c r="AU178" s="15" t="s">
        <v>84</v>
      </c>
    </row>
    <row r="179" s="13" customFormat="1">
      <c r="A179" s="13"/>
      <c r="B179" s="228"/>
      <c r="C179" s="229"/>
      <c r="D179" s="230" t="s">
        <v>183</v>
      </c>
      <c r="E179" s="231" t="s">
        <v>19</v>
      </c>
      <c r="F179" s="232" t="s">
        <v>1539</v>
      </c>
      <c r="G179" s="229"/>
      <c r="H179" s="233">
        <v>36.759999999999998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183</v>
      </c>
      <c r="AU179" s="239" t="s">
        <v>84</v>
      </c>
      <c r="AV179" s="13" t="s">
        <v>84</v>
      </c>
      <c r="AW179" s="13" t="s">
        <v>36</v>
      </c>
      <c r="AX179" s="13" t="s">
        <v>75</v>
      </c>
      <c r="AY179" s="239" t="s">
        <v>173</v>
      </c>
    </row>
    <row r="180" s="13" customFormat="1">
      <c r="A180" s="13"/>
      <c r="B180" s="228"/>
      <c r="C180" s="229"/>
      <c r="D180" s="230" t="s">
        <v>183</v>
      </c>
      <c r="E180" s="231" t="s">
        <v>19</v>
      </c>
      <c r="F180" s="232" t="s">
        <v>1540</v>
      </c>
      <c r="G180" s="229"/>
      <c r="H180" s="233">
        <v>57.939999999999998</v>
      </c>
      <c r="I180" s="234"/>
      <c r="J180" s="229"/>
      <c r="K180" s="229"/>
      <c r="L180" s="235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183</v>
      </c>
      <c r="AU180" s="239" t="s">
        <v>84</v>
      </c>
      <c r="AV180" s="13" t="s">
        <v>84</v>
      </c>
      <c r="AW180" s="13" t="s">
        <v>36</v>
      </c>
      <c r="AX180" s="13" t="s">
        <v>75</v>
      </c>
      <c r="AY180" s="239" t="s">
        <v>173</v>
      </c>
    </row>
    <row r="181" s="2" customFormat="1" ht="6.96" customHeight="1">
      <c r="A181" s="36"/>
      <c r="B181" s="57"/>
      <c r="C181" s="58"/>
      <c r="D181" s="58"/>
      <c r="E181" s="58"/>
      <c r="F181" s="58"/>
      <c r="G181" s="58"/>
      <c r="H181" s="58"/>
      <c r="I181" s="58"/>
      <c r="J181" s="58"/>
      <c r="K181" s="58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owIT7ZOMERzybMJT61wJ/BscMZLB1jMfnW743RkRmahey8DyiHR37iNvaVZrK5EkD1FWg+FdE0X0xu4uoYqbxw==" hashValue="5D/DpjWffNebgr4y3q47LPRz7wW2xGZCbET13yiHqz+bgy4nckxtdrh8BdeqRKNFkfBphno5rqKsrmh//OVbEw==" algorithmName="SHA-512" password="CC35"/>
  <autoFilter ref="C94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4_01/962031023"/>
    <hyperlink ref="F103" r:id="rId2" display="https://podminky.urs.cz/item/CS_URS_2024_01/968072455"/>
    <hyperlink ref="F108" r:id="rId3" display="https://podminky.urs.cz/item/CS_URS_2024_01/971033641"/>
    <hyperlink ref="F112" r:id="rId4" display="https://podminky.urs.cz/item/CS_URS_2024_01/974031164"/>
    <hyperlink ref="F115" r:id="rId5" display="https://podminky.urs.cz/item/CS_URS_2024_01/974031167"/>
    <hyperlink ref="F119" r:id="rId6" display="https://podminky.urs.cz/item/CS_URS_2024_01/997013501"/>
    <hyperlink ref="F121" r:id="rId7" display="https://podminky.urs.cz/item/CS_URS_2024_01/997013509"/>
    <hyperlink ref="F124" r:id="rId8" display="https://podminky.urs.cz/item/CS_URS_2024_01/997013511"/>
    <hyperlink ref="F126" r:id="rId9" display="https://podminky.urs.cz/item/CS_URS_2024_01/997013811"/>
    <hyperlink ref="F129" r:id="rId10" display="https://podminky.urs.cz/item/CS_URS_2024_01/997013812"/>
    <hyperlink ref="F132" r:id="rId11" display="https://podminky.urs.cz/item/CS_URS_2024_01/997013863"/>
    <hyperlink ref="F135" r:id="rId12" display="https://podminky.urs.cz/item/CS_URS_2024_01/997013867"/>
    <hyperlink ref="F140" r:id="rId13" display="https://podminky.urs.cz/item/CS_URS_2024_01/725110814"/>
    <hyperlink ref="F143" r:id="rId14" display="https://podminky.urs.cz/item/CS_URS_2024_01/725130811"/>
    <hyperlink ref="F146" r:id="rId15" display="https://podminky.urs.cz/item/CS_URS_2024_01/725210821"/>
    <hyperlink ref="F149" r:id="rId16" display="https://podminky.urs.cz/item/CS_URS_2024_01/725330820"/>
    <hyperlink ref="F152" r:id="rId17" display="https://podminky.urs.cz/item/CS_URS_2024_01/725820801"/>
    <hyperlink ref="F155" r:id="rId18" display="https://podminky.urs.cz/item/CS_URS_2024_01/725820802"/>
    <hyperlink ref="F161" r:id="rId19" display="https://podminky.urs.cz/item/CS_URS_2024_01/741371853"/>
    <hyperlink ref="F164" r:id="rId20" display="https://podminky.urs.cz/item/CS_URS_2024_01/763135811"/>
    <hyperlink ref="F169" r:id="rId21" display="https://podminky.urs.cz/item/CS_URS_2024_01/766691914"/>
    <hyperlink ref="F173" r:id="rId22" display="https://podminky.urs.cz/item/CS_URS_2024_01/771571810"/>
    <hyperlink ref="F178" r:id="rId23" display="https://podminky.urs.cz/item/CS_URS_2024_01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1484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1541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ROUND(J102,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ROUND((SUM(BE102:BE380)),  2)</f>
        <v>0</v>
      </c>
      <c r="G35" s="36"/>
      <c r="H35" s="36"/>
      <c r="I35" s="155">
        <v>0.20999999999999999</v>
      </c>
      <c r="J35" s="154">
        <f>ROUND(((SUM(BE102:BE380))*I35),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ROUND((SUM(BF102:BF380)),  2)</f>
        <v>0</v>
      </c>
      <c r="G36" s="36"/>
      <c r="H36" s="36"/>
      <c r="I36" s="155">
        <v>0.12</v>
      </c>
      <c r="J36" s="154">
        <f>ROUND(((SUM(BF102:BF380))*I36),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ROUND((SUM(BG102:BG380)),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ROUND((SUM(BH102:BH380)),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ROUND((SUM(BI102:BI380)),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1484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Mb - Nové úpravy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J102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J103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1162</v>
      </c>
      <c r="E65" s="180"/>
      <c r="F65" s="180"/>
      <c r="G65" s="180"/>
      <c r="H65" s="180"/>
      <c r="I65" s="180"/>
      <c r="J65" s="181">
        <f>J104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137</v>
      </c>
      <c r="E66" s="180"/>
      <c r="F66" s="180"/>
      <c r="G66" s="180"/>
      <c r="H66" s="180"/>
      <c r="I66" s="180"/>
      <c r="J66" s="181">
        <f>J127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8"/>
      <c r="C67" s="123"/>
      <c r="D67" s="179" t="s">
        <v>138</v>
      </c>
      <c r="E67" s="180"/>
      <c r="F67" s="180"/>
      <c r="G67" s="180"/>
      <c r="H67" s="180"/>
      <c r="I67" s="180"/>
      <c r="J67" s="181">
        <f>J160</f>
        <v>0</v>
      </c>
      <c r="K67" s="123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8"/>
      <c r="C68" s="123"/>
      <c r="D68" s="179" t="s">
        <v>140</v>
      </c>
      <c r="E68" s="180"/>
      <c r="F68" s="180"/>
      <c r="G68" s="180"/>
      <c r="H68" s="180"/>
      <c r="I68" s="180"/>
      <c r="J68" s="181">
        <f>J167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2"/>
      <c r="C69" s="173"/>
      <c r="D69" s="174" t="s">
        <v>141</v>
      </c>
      <c r="E69" s="175"/>
      <c r="F69" s="175"/>
      <c r="G69" s="175"/>
      <c r="H69" s="175"/>
      <c r="I69" s="175"/>
      <c r="J69" s="176">
        <f>J170</f>
        <v>0</v>
      </c>
      <c r="K69" s="173"/>
      <c r="L69" s="17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78"/>
      <c r="C70" s="123"/>
      <c r="D70" s="179" t="s">
        <v>143</v>
      </c>
      <c r="E70" s="180"/>
      <c r="F70" s="180"/>
      <c r="G70" s="180"/>
      <c r="H70" s="180"/>
      <c r="I70" s="180"/>
      <c r="J70" s="181">
        <f>J171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145</v>
      </c>
      <c r="E71" s="180"/>
      <c r="F71" s="180"/>
      <c r="G71" s="180"/>
      <c r="H71" s="180"/>
      <c r="I71" s="180"/>
      <c r="J71" s="181">
        <f>J173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1163</v>
      </c>
      <c r="E72" s="180"/>
      <c r="F72" s="180"/>
      <c r="G72" s="180"/>
      <c r="H72" s="180"/>
      <c r="I72" s="180"/>
      <c r="J72" s="181">
        <f>J226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1068</v>
      </c>
      <c r="E73" s="180"/>
      <c r="F73" s="180"/>
      <c r="G73" s="180"/>
      <c r="H73" s="180"/>
      <c r="I73" s="180"/>
      <c r="J73" s="181">
        <f>J233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8"/>
      <c r="C74" s="123"/>
      <c r="D74" s="179" t="s">
        <v>150</v>
      </c>
      <c r="E74" s="180"/>
      <c r="F74" s="180"/>
      <c r="G74" s="180"/>
      <c r="H74" s="180"/>
      <c r="I74" s="180"/>
      <c r="J74" s="181">
        <f>J243</f>
        <v>0</v>
      </c>
      <c r="K74" s="123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8"/>
      <c r="C75" s="123"/>
      <c r="D75" s="179" t="s">
        <v>1542</v>
      </c>
      <c r="E75" s="180"/>
      <c r="F75" s="180"/>
      <c r="G75" s="180"/>
      <c r="H75" s="180"/>
      <c r="I75" s="180"/>
      <c r="J75" s="181">
        <f>J264</f>
        <v>0</v>
      </c>
      <c r="K75" s="123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8"/>
      <c r="C76" s="123"/>
      <c r="D76" s="179" t="s">
        <v>152</v>
      </c>
      <c r="E76" s="180"/>
      <c r="F76" s="180"/>
      <c r="G76" s="180"/>
      <c r="H76" s="180"/>
      <c r="I76" s="180"/>
      <c r="J76" s="181">
        <f>J268</f>
        <v>0</v>
      </c>
      <c r="K76" s="123"/>
      <c r="L76" s="18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8"/>
      <c r="C77" s="123"/>
      <c r="D77" s="179" t="s">
        <v>153</v>
      </c>
      <c r="E77" s="180"/>
      <c r="F77" s="180"/>
      <c r="G77" s="180"/>
      <c r="H77" s="180"/>
      <c r="I77" s="180"/>
      <c r="J77" s="181">
        <f>J281</f>
        <v>0</v>
      </c>
      <c r="K77" s="123"/>
      <c r="L77" s="18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8"/>
      <c r="C78" s="123"/>
      <c r="D78" s="179" t="s">
        <v>155</v>
      </c>
      <c r="E78" s="180"/>
      <c r="F78" s="180"/>
      <c r="G78" s="180"/>
      <c r="H78" s="180"/>
      <c r="I78" s="180"/>
      <c r="J78" s="181">
        <f>J306</f>
        <v>0</v>
      </c>
      <c r="K78" s="123"/>
      <c r="L78" s="18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8"/>
      <c r="C79" s="123"/>
      <c r="D79" s="179" t="s">
        <v>156</v>
      </c>
      <c r="E79" s="180"/>
      <c r="F79" s="180"/>
      <c r="G79" s="180"/>
      <c r="H79" s="180"/>
      <c r="I79" s="180"/>
      <c r="J79" s="181">
        <f>J359</f>
        <v>0</v>
      </c>
      <c r="K79" s="123"/>
      <c r="L79" s="18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8"/>
      <c r="C80" s="123"/>
      <c r="D80" s="179" t="s">
        <v>157</v>
      </c>
      <c r="E80" s="180"/>
      <c r="F80" s="180"/>
      <c r="G80" s="180"/>
      <c r="H80" s="180"/>
      <c r="I80" s="180"/>
      <c r="J80" s="181">
        <f>J372</f>
        <v>0</v>
      </c>
      <c r="K80" s="123"/>
      <c r="L80" s="182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2" customFormat="1" ht="21.84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6.96" customHeight="1">
      <c r="A82" s="36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/>
    <row r="84" hidden="1"/>
    <row r="85" hidden="1"/>
    <row r="86" s="2" customFormat="1" ht="6.96" customHeight="1">
      <c r="A86" s="36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4.96" customHeight="1">
      <c r="A87" s="36"/>
      <c r="B87" s="37"/>
      <c r="C87" s="21" t="s">
        <v>158</v>
      </c>
      <c r="D87" s="38"/>
      <c r="E87" s="38"/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16</v>
      </c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167" t="str">
        <f>E7</f>
        <v>OBJEKT - Klatovská 200G, 30100 Plzeň</v>
      </c>
      <c r="F90" s="30"/>
      <c r="G90" s="30"/>
      <c r="H90" s="30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1" customFormat="1" ht="12" customHeight="1">
      <c r="B91" s="19"/>
      <c r="C91" s="30" t="s">
        <v>127</v>
      </c>
      <c r="D91" s="20"/>
      <c r="E91" s="20"/>
      <c r="F91" s="20"/>
      <c r="G91" s="20"/>
      <c r="H91" s="20"/>
      <c r="I91" s="20"/>
      <c r="J91" s="20"/>
      <c r="K91" s="20"/>
      <c r="L91" s="18"/>
    </row>
    <row r="92" s="2" customFormat="1" ht="16.5" customHeight="1">
      <c r="A92" s="36"/>
      <c r="B92" s="37"/>
      <c r="C92" s="38"/>
      <c r="D92" s="38"/>
      <c r="E92" s="167" t="s">
        <v>1484</v>
      </c>
      <c r="F92" s="38"/>
      <c r="G92" s="38"/>
      <c r="H92" s="38"/>
      <c r="I92" s="38"/>
      <c r="J92" s="38"/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2" customHeight="1">
      <c r="A93" s="36"/>
      <c r="B93" s="37"/>
      <c r="C93" s="30" t="s">
        <v>129</v>
      </c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6.5" customHeight="1">
      <c r="A94" s="36"/>
      <c r="B94" s="37"/>
      <c r="C94" s="38"/>
      <c r="D94" s="38"/>
      <c r="E94" s="67" t="str">
        <f>E11</f>
        <v>Mb - Nové úpravy</v>
      </c>
      <c r="F94" s="38"/>
      <c r="G94" s="38"/>
      <c r="H94" s="38"/>
      <c r="I94" s="38"/>
      <c r="J94" s="38"/>
      <c r="K94" s="38"/>
      <c r="L94" s="14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6.96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4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2" customHeight="1">
      <c r="A96" s="36"/>
      <c r="B96" s="37"/>
      <c r="C96" s="30" t="s">
        <v>21</v>
      </c>
      <c r="D96" s="38"/>
      <c r="E96" s="38"/>
      <c r="F96" s="25" t="str">
        <f>F14</f>
        <v>Klatovská 200G, 30100 Plzeň</v>
      </c>
      <c r="G96" s="38"/>
      <c r="H96" s="38"/>
      <c r="I96" s="30" t="s">
        <v>23</v>
      </c>
      <c r="J96" s="70" t="str">
        <f>IF(J14="","",J14)</f>
        <v>20. 3. 2024</v>
      </c>
      <c r="K96" s="38"/>
      <c r="L96" s="14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6.96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4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5.65" customHeight="1">
      <c r="A98" s="36"/>
      <c r="B98" s="37"/>
      <c r="C98" s="30" t="s">
        <v>25</v>
      </c>
      <c r="D98" s="38"/>
      <c r="E98" s="38"/>
      <c r="F98" s="25" t="str">
        <f>E17</f>
        <v>Střední škola informatiky a finančních služeb</v>
      </c>
      <c r="G98" s="38"/>
      <c r="H98" s="38"/>
      <c r="I98" s="30" t="s">
        <v>33</v>
      </c>
      <c r="J98" s="34" t="str">
        <f>E23</f>
        <v>Planteam, Na Výsluní 630, Líně - Sulkov</v>
      </c>
      <c r="K98" s="38"/>
      <c r="L98" s="14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15.15" customHeight="1">
      <c r="A99" s="36"/>
      <c r="B99" s="37"/>
      <c r="C99" s="30" t="s">
        <v>31</v>
      </c>
      <c r="D99" s="38"/>
      <c r="E99" s="38"/>
      <c r="F99" s="25" t="str">
        <f>IF(E20="","",E20)</f>
        <v>Vyplň údaj</v>
      </c>
      <c r="G99" s="38"/>
      <c r="H99" s="38"/>
      <c r="I99" s="30" t="s">
        <v>37</v>
      </c>
      <c r="J99" s="34" t="str">
        <f>E26</f>
        <v>Ing. Irena Potužáková</v>
      </c>
      <c r="K99" s="38"/>
      <c r="L99" s="14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0.32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4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11" customFormat="1" ht="29.28" customHeight="1">
      <c r="A101" s="183"/>
      <c r="B101" s="184"/>
      <c r="C101" s="185" t="s">
        <v>159</v>
      </c>
      <c r="D101" s="186" t="s">
        <v>60</v>
      </c>
      <c r="E101" s="186" t="s">
        <v>56</v>
      </c>
      <c r="F101" s="186" t="s">
        <v>57</v>
      </c>
      <c r="G101" s="186" t="s">
        <v>160</v>
      </c>
      <c r="H101" s="186" t="s">
        <v>161</v>
      </c>
      <c r="I101" s="186" t="s">
        <v>162</v>
      </c>
      <c r="J101" s="186" t="s">
        <v>133</v>
      </c>
      <c r="K101" s="187" t="s">
        <v>163</v>
      </c>
      <c r="L101" s="188"/>
      <c r="M101" s="90" t="s">
        <v>19</v>
      </c>
      <c r="N101" s="91" t="s">
        <v>45</v>
      </c>
      <c r="O101" s="91" t="s">
        <v>164</v>
      </c>
      <c r="P101" s="91" t="s">
        <v>165</v>
      </c>
      <c r="Q101" s="91" t="s">
        <v>166</v>
      </c>
      <c r="R101" s="91" t="s">
        <v>167</v>
      </c>
      <c r="S101" s="91" t="s">
        <v>168</v>
      </c>
      <c r="T101" s="92" t="s">
        <v>169</v>
      </c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</row>
    <row r="102" s="2" customFormat="1" ht="22.8" customHeight="1">
      <c r="A102" s="36"/>
      <c r="B102" s="37"/>
      <c r="C102" s="97" t="s">
        <v>170</v>
      </c>
      <c r="D102" s="38"/>
      <c r="E102" s="38"/>
      <c r="F102" s="38"/>
      <c r="G102" s="38"/>
      <c r="H102" s="38"/>
      <c r="I102" s="38"/>
      <c r="J102" s="189">
        <f>BK102</f>
        <v>0</v>
      </c>
      <c r="K102" s="38"/>
      <c r="L102" s="42"/>
      <c r="M102" s="93"/>
      <c r="N102" s="190"/>
      <c r="O102" s="94"/>
      <c r="P102" s="191">
        <f>P103+P170</f>
        <v>0</v>
      </c>
      <c r="Q102" s="94"/>
      <c r="R102" s="191">
        <f>R103+R170</f>
        <v>46.937757020000006</v>
      </c>
      <c r="S102" s="94"/>
      <c r="T102" s="192">
        <f>T103+T170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74</v>
      </c>
      <c r="AU102" s="15" t="s">
        <v>134</v>
      </c>
      <c r="BK102" s="193">
        <f>BK103+BK170</f>
        <v>0</v>
      </c>
    </row>
    <row r="103" s="12" customFormat="1" ht="25.92" customHeight="1">
      <c r="A103" s="12"/>
      <c r="B103" s="194"/>
      <c r="C103" s="195"/>
      <c r="D103" s="196" t="s">
        <v>74</v>
      </c>
      <c r="E103" s="197" t="s">
        <v>171</v>
      </c>
      <c r="F103" s="197" t="s">
        <v>172</v>
      </c>
      <c r="G103" s="195"/>
      <c r="H103" s="195"/>
      <c r="I103" s="198"/>
      <c r="J103" s="199">
        <f>BK103</f>
        <v>0</v>
      </c>
      <c r="K103" s="195"/>
      <c r="L103" s="200"/>
      <c r="M103" s="201"/>
      <c r="N103" s="202"/>
      <c r="O103" s="202"/>
      <c r="P103" s="203">
        <f>P104+P127+P160+P167</f>
        <v>0</v>
      </c>
      <c r="Q103" s="202"/>
      <c r="R103" s="203">
        <f>R104+R127+R160+R167</f>
        <v>39.671449020000004</v>
      </c>
      <c r="S103" s="202"/>
      <c r="T103" s="204">
        <f>T104+T127+T160+T167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5" t="s">
        <v>82</v>
      </c>
      <c r="AT103" s="206" t="s">
        <v>74</v>
      </c>
      <c r="AU103" s="206" t="s">
        <v>75</v>
      </c>
      <c r="AY103" s="205" t="s">
        <v>173</v>
      </c>
      <c r="BK103" s="207">
        <f>BK104+BK127+BK160+BK167</f>
        <v>0</v>
      </c>
    </row>
    <row r="104" s="12" customFormat="1" ht="22.8" customHeight="1">
      <c r="A104" s="12"/>
      <c r="B104" s="194"/>
      <c r="C104" s="195"/>
      <c r="D104" s="196" t="s">
        <v>74</v>
      </c>
      <c r="E104" s="208" t="s">
        <v>194</v>
      </c>
      <c r="F104" s="208" t="s">
        <v>1164</v>
      </c>
      <c r="G104" s="195"/>
      <c r="H104" s="195"/>
      <c r="I104" s="198"/>
      <c r="J104" s="209">
        <f>BK104</f>
        <v>0</v>
      </c>
      <c r="K104" s="195"/>
      <c r="L104" s="200"/>
      <c r="M104" s="201"/>
      <c r="N104" s="202"/>
      <c r="O104" s="202"/>
      <c r="P104" s="203">
        <f>SUM(P105:P126)</f>
        <v>0</v>
      </c>
      <c r="Q104" s="202"/>
      <c r="R104" s="203">
        <f>SUM(R105:R126)</f>
        <v>3.0013012199999998</v>
      </c>
      <c r="S104" s="202"/>
      <c r="T104" s="204">
        <f>SUM(T105:T126)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5" t="s">
        <v>82</v>
      </c>
      <c r="AT104" s="206" t="s">
        <v>74</v>
      </c>
      <c r="AU104" s="206" t="s">
        <v>82</v>
      </c>
      <c r="AY104" s="205" t="s">
        <v>173</v>
      </c>
      <c r="BK104" s="207">
        <f>SUM(BK105:BK126)</f>
        <v>0</v>
      </c>
    </row>
    <row r="105" s="2" customFormat="1" ht="37.8" customHeight="1">
      <c r="A105" s="36"/>
      <c r="B105" s="37"/>
      <c r="C105" s="210" t="s">
        <v>82</v>
      </c>
      <c r="D105" s="210" t="s">
        <v>79</v>
      </c>
      <c r="E105" s="211" t="s">
        <v>1170</v>
      </c>
      <c r="F105" s="212" t="s">
        <v>1171</v>
      </c>
      <c r="G105" s="213" t="s">
        <v>322</v>
      </c>
      <c r="H105" s="214">
        <v>2</v>
      </c>
      <c r="I105" s="215"/>
      <c r="J105" s="216">
        <f>ROUND(I105*H105,2)</f>
        <v>0</v>
      </c>
      <c r="K105" s="212" t="s">
        <v>179</v>
      </c>
      <c r="L105" s="42"/>
      <c r="M105" s="217" t="s">
        <v>19</v>
      </c>
      <c r="N105" s="218" t="s">
        <v>46</v>
      </c>
      <c r="O105" s="82"/>
      <c r="P105" s="219">
        <f>O105*H105</f>
        <v>0</v>
      </c>
      <c r="Q105" s="219">
        <v>0.036299999999999999</v>
      </c>
      <c r="R105" s="219">
        <f>Q105*H105</f>
        <v>0.072599999999999998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174</v>
      </c>
      <c r="AT105" s="221" t="s">
        <v>79</v>
      </c>
      <c r="AU105" s="221" t="s">
        <v>84</v>
      </c>
      <c r="AY105" s="15" t="s">
        <v>173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5" t="s">
        <v>82</v>
      </c>
      <c r="BK105" s="222">
        <f>ROUND(I105*H105,2)</f>
        <v>0</v>
      </c>
      <c r="BL105" s="15" t="s">
        <v>174</v>
      </c>
      <c r="BM105" s="221" t="s">
        <v>1543</v>
      </c>
    </row>
    <row r="106" s="2" customFormat="1">
      <c r="A106" s="36"/>
      <c r="B106" s="37"/>
      <c r="C106" s="38"/>
      <c r="D106" s="223" t="s">
        <v>181</v>
      </c>
      <c r="E106" s="38"/>
      <c r="F106" s="224" t="s">
        <v>1173</v>
      </c>
      <c r="G106" s="38"/>
      <c r="H106" s="38"/>
      <c r="I106" s="225"/>
      <c r="J106" s="38"/>
      <c r="K106" s="38"/>
      <c r="L106" s="42"/>
      <c r="M106" s="226"/>
      <c r="N106" s="22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181</v>
      </c>
      <c r="AU106" s="15" t="s">
        <v>84</v>
      </c>
    </row>
    <row r="107" s="13" customFormat="1">
      <c r="A107" s="13"/>
      <c r="B107" s="228"/>
      <c r="C107" s="229"/>
      <c r="D107" s="230" t="s">
        <v>183</v>
      </c>
      <c r="E107" s="231" t="s">
        <v>19</v>
      </c>
      <c r="F107" s="232" t="s">
        <v>1544</v>
      </c>
      <c r="G107" s="229"/>
      <c r="H107" s="233">
        <v>2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183</v>
      </c>
      <c r="AU107" s="239" t="s">
        <v>84</v>
      </c>
      <c r="AV107" s="13" t="s">
        <v>84</v>
      </c>
      <c r="AW107" s="13" t="s">
        <v>36</v>
      </c>
      <c r="AX107" s="13" t="s">
        <v>82</v>
      </c>
      <c r="AY107" s="239" t="s">
        <v>173</v>
      </c>
    </row>
    <row r="108" s="2" customFormat="1" ht="37.8" customHeight="1">
      <c r="A108" s="36"/>
      <c r="B108" s="37"/>
      <c r="C108" s="210" t="s">
        <v>84</v>
      </c>
      <c r="D108" s="210" t="s">
        <v>79</v>
      </c>
      <c r="E108" s="211" t="s">
        <v>1545</v>
      </c>
      <c r="F108" s="212" t="s">
        <v>1546</v>
      </c>
      <c r="G108" s="213" t="s">
        <v>248</v>
      </c>
      <c r="H108" s="214">
        <v>0.108</v>
      </c>
      <c r="I108" s="215"/>
      <c r="J108" s="216">
        <f>ROUND(I108*H108,2)</f>
        <v>0</v>
      </c>
      <c r="K108" s="212" t="s">
        <v>179</v>
      </c>
      <c r="L108" s="42"/>
      <c r="M108" s="217" t="s">
        <v>19</v>
      </c>
      <c r="N108" s="218" t="s">
        <v>46</v>
      </c>
      <c r="O108" s="82"/>
      <c r="P108" s="219">
        <f>O108*H108</f>
        <v>0</v>
      </c>
      <c r="Q108" s="219">
        <v>0.019539999999999998</v>
      </c>
      <c r="R108" s="219">
        <f>Q108*H108</f>
        <v>0.0021103199999999997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174</v>
      </c>
      <c r="AT108" s="221" t="s">
        <v>79</v>
      </c>
      <c r="AU108" s="221" t="s">
        <v>84</v>
      </c>
      <c r="AY108" s="15" t="s">
        <v>173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82</v>
      </c>
      <c r="BK108" s="222">
        <f>ROUND(I108*H108,2)</f>
        <v>0</v>
      </c>
      <c r="BL108" s="15" t="s">
        <v>174</v>
      </c>
      <c r="BM108" s="221" t="s">
        <v>1547</v>
      </c>
    </row>
    <row r="109" s="2" customFormat="1">
      <c r="A109" s="36"/>
      <c r="B109" s="37"/>
      <c r="C109" s="38"/>
      <c r="D109" s="223" t="s">
        <v>181</v>
      </c>
      <c r="E109" s="38"/>
      <c r="F109" s="224" t="s">
        <v>1548</v>
      </c>
      <c r="G109" s="38"/>
      <c r="H109" s="38"/>
      <c r="I109" s="225"/>
      <c r="J109" s="38"/>
      <c r="K109" s="38"/>
      <c r="L109" s="42"/>
      <c r="M109" s="226"/>
      <c r="N109" s="22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181</v>
      </c>
      <c r="AU109" s="15" t="s">
        <v>84</v>
      </c>
    </row>
    <row r="110" s="13" customFormat="1">
      <c r="A110" s="13"/>
      <c r="B110" s="228"/>
      <c r="C110" s="229"/>
      <c r="D110" s="230" t="s">
        <v>183</v>
      </c>
      <c r="E110" s="231" t="s">
        <v>19</v>
      </c>
      <c r="F110" s="232" t="s">
        <v>1549</v>
      </c>
      <c r="G110" s="229"/>
      <c r="H110" s="233">
        <v>0.029000000000000001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183</v>
      </c>
      <c r="AU110" s="239" t="s">
        <v>84</v>
      </c>
      <c r="AV110" s="13" t="s">
        <v>84</v>
      </c>
      <c r="AW110" s="13" t="s">
        <v>36</v>
      </c>
      <c r="AX110" s="13" t="s">
        <v>75</v>
      </c>
      <c r="AY110" s="239" t="s">
        <v>173</v>
      </c>
    </row>
    <row r="111" s="13" customFormat="1">
      <c r="A111" s="13"/>
      <c r="B111" s="228"/>
      <c r="C111" s="229"/>
      <c r="D111" s="230" t="s">
        <v>183</v>
      </c>
      <c r="E111" s="231" t="s">
        <v>19</v>
      </c>
      <c r="F111" s="232" t="s">
        <v>1550</v>
      </c>
      <c r="G111" s="229"/>
      <c r="H111" s="233">
        <v>0.079000000000000001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183</v>
      </c>
      <c r="AU111" s="239" t="s">
        <v>84</v>
      </c>
      <c r="AV111" s="13" t="s">
        <v>84</v>
      </c>
      <c r="AW111" s="13" t="s">
        <v>36</v>
      </c>
      <c r="AX111" s="13" t="s">
        <v>75</v>
      </c>
      <c r="AY111" s="239" t="s">
        <v>173</v>
      </c>
    </row>
    <row r="112" s="2" customFormat="1" ht="24.15" customHeight="1">
      <c r="A112" s="36"/>
      <c r="B112" s="37"/>
      <c r="C112" s="240" t="s">
        <v>194</v>
      </c>
      <c r="D112" s="240" t="s">
        <v>102</v>
      </c>
      <c r="E112" s="241" t="s">
        <v>1551</v>
      </c>
      <c r="F112" s="242" t="s">
        <v>1552</v>
      </c>
      <c r="G112" s="243" t="s">
        <v>248</v>
      </c>
      <c r="H112" s="244">
        <v>0.113</v>
      </c>
      <c r="I112" s="245"/>
      <c r="J112" s="246">
        <f>ROUND(I112*H112,2)</f>
        <v>0</v>
      </c>
      <c r="K112" s="242" t="s">
        <v>179</v>
      </c>
      <c r="L112" s="247"/>
      <c r="M112" s="248" t="s">
        <v>19</v>
      </c>
      <c r="N112" s="249" t="s">
        <v>46</v>
      </c>
      <c r="O112" s="82"/>
      <c r="P112" s="219">
        <f>O112*H112</f>
        <v>0</v>
      </c>
      <c r="Q112" s="219">
        <v>1</v>
      </c>
      <c r="R112" s="219">
        <f>Q112*H112</f>
        <v>0.113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225</v>
      </c>
      <c r="AT112" s="221" t="s">
        <v>102</v>
      </c>
      <c r="AU112" s="221" t="s">
        <v>84</v>
      </c>
      <c r="AY112" s="15" t="s">
        <v>173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5" t="s">
        <v>82</v>
      </c>
      <c r="BK112" s="222">
        <f>ROUND(I112*H112,2)</f>
        <v>0</v>
      </c>
      <c r="BL112" s="15" t="s">
        <v>174</v>
      </c>
      <c r="BM112" s="221" t="s">
        <v>1553</v>
      </c>
    </row>
    <row r="113" s="13" customFormat="1">
      <c r="A113" s="13"/>
      <c r="B113" s="228"/>
      <c r="C113" s="229"/>
      <c r="D113" s="230" t="s">
        <v>183</v>
      </c>
      <c r="E113" s="231" t="s">
        <v>19</v>
      </c>
      <c r="F113" s="232" t="s">
        <v>1549</v>
      </c>
      <c r="G113" s="229"/>
      <c r="H113" s="233">
        <v>0.029000000000000001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183</v>
      </c>
      <c r="AU113" s="239" t="s">
        <v>84</v>
      </c>
      <c r="AV113" s="13" t="s">
        <v>84</v>
      </c>
      <c r="AW113" s="13" t="s">
        <v>36</v>
      </c>
      <c r="AX113" s="13" t="s">
        <v>75</v>
      </c>
      <c r="AY113" s="239" t="s">
        <v>173</v>
      </c>
    </row>
    <row r="114" s="13" customFormat="1">
      <c r="A114" s="13"/>
      <c r="B114" s="228"/>
      <c r="C114" s="229"/>
      <c r="D114" s="230" t="s">
        <v>183</v>
      </c>
      <c r="E114" s="231" t="s">
        <v>19</v>
      </c>
      <c r="F114" s="232" t="s">
        <v>1550</v>
      </c>
      <c r="G114" s="229"/>
      <c r="H114" s="233">
        <v>0.079000000000000001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183</v>
      </c>
      <c r="AU114" s="239" t="s">
        <v>84</v>
      </c>
      <c r="AV114" s="13" t="s">
        <v>84</v>
      </c>
      <c r="AW114" s="13" t="s">
        <v>36</v>
      </c>
      <c r="AX114" s="13" t="s">
        <v>75</v>
      </c>
      <c r="AY114" s="239" t="s">
        <v>173</v>
      </c>
    </row>
    <row r="115" s="13" customFormat="1">
      <c r="A115" s="13"/>
      <c r="B115" s="228"/>
      <c r="C115" s="229"/>
      <c r="D115" s="230" t="s">
        <v>183</v>
      </c>
      <c r="E115" s="229"/>
      <c r="F115" s="232" t="s">
        <v>1554</v>
      </c>
      <c r="G115" s="229"/>
      <c r="H115" s="233">
        <v>0.113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183</v>
      </c>
      <c r="AU115" s="239" t="s">
        <v>84</v>
      </c>
      <c r="AV115" s="13" t="s">
        <v>84</v>
      </c>
      <c r="AW115" s="13" t="s">
        <v>4</v>
      </c>
      <c r="AX115" s="13" t="s">
        <v>82</v>
      </c>
      <c r="AY115" s="239" t="s">
        <v>173</v>
      </c>
    </row>
    <row r="116" s="2" customFormat="1" ht="49.05" customHeight="1">
      <c r="A116" s="36"/>
      <c r="B116" s="37"/>
      <c r="C116" s="210" t="s">
        <v>174</v>
      </c>
      <c r="D116" s="210" t="s">
        <v>79</v>
      </c>
      <c r="E116" s="211" t="s">
        <v>1555</v>
      </c>
      <c r="F116" s="212" t="s">
        <v>1556</v>
      </c>
      <c r="G116" s="213" t="s">
        <v>190</v>
      </c>
      <c r="H116" s="214">
        <v>2</v>
      </c>
      <c r="I116" s="215"/>
      <c r="J116" s="216">
        <f>ROUND(I116*H116,2)</f>
        <v>0</v>
      </c>
      <c r="K116" s="212" t="s">
        <v>179</v>
      </c>
      <c r="L116" s="42"/>
      <c r="M116" s="217" t="s">
        <v>19</v>
      </c>
      <c r="N116" s="218" t="s">
        <v>46</v>
      </c>
      <c r="O116" s="82"/>
      <c r="P116" s="219">
        <f>O116*H116</f>
        <v>0</v>
      </c>
      <c r="Q116" s="219">
        <v>0.061969999999999997</v>
      </c>
      <c r="R116" s="219">
        <f>Q116*H116</f>
        <v>0.12394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174</v>
      </c>
      <c r="AT116" s="221" t="s">
        <v>79</v>
      </c>
      <c r="AU116" s="221" t="s">
        <v>84</v>
      </c>
      <c r="AY116" s="15" t="s">
        <v>173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82</v>
      </c>
      <c r="BK116" s="222">
        <f>ROUND(I116*H116,2)</f>
        <v>0</v>
      </c>
      <c r="BL116" s="15" t="s">
        <v>174</v>
      </c>
      <c r="BM116" s="221" t="s">
        <v>1557</v>
      </c>
    </row>
    <row r="117" s="2" customFormat="1">
      <c r="A117" s="36"/>
      <c r="B117" s="37"/>
      <c r="C117" s="38"/>
      <c r="D117" s="223" t="s">
        <v>181</v>
      </c>
      <c r="E117" s="38"/>
      <c r="F117" s="224" t="s">
        <v>1558</v>
      </c>
      <c r="G117" s="38"/>
      <c r="H117" s="38"/>
      <c r="I117" s="225"/>
      <c r="J117" s="38"/>
      <c r="K117" s="38"/>
      <c r="L117" s="42"/>
      <c r="M117" s="226"/>
      <c r="N117" s="227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181</v>
      </c>
      <c r="AU117" s="15" t="s">
        <v>84</v>
      </c>
    </row>
    <row r="118" s="13" customFormat="1">
      <c r="A118" s="13"/>
      <c r="B118" s="228"/>
      <c r="C118" s="229"/>
      <c r="D118" s="230" t="s">
        <v>183</v>
      </c>
      <c r="E118" s="231" t="s">
        <v>19</v>
      </c>
      <c r="F118" s="232" t="s">
        <v>1559</v>
      </c>
      <c r="G118" s="229"/>
      <c r="H118" s="233">
        <v>2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183</v>
      </c>
      <c r="AU118" s="239" t="s">
        <v>84</v>
      </c>
      <c r="AV118" s="13" t="s">
        <v>84</v>
      </c>
      <c r="AW118" s="13" t="s">
        <v>36</v>
      </c>
      <c r="AX118" s="13" t="s">
        <v>82</v>
      </c>
      <c r="AY118" s="239" t="s">
        <v>173</v>
      </c>
    </row>
    <row r="119" s="2" customFormat="1" ht="37.8" customHeight="1">
      <c r="A119" s="36"/>
      <c r="B119" s="37"/>
      <c r="C119" s="210" t="s">
        <v>208</v>
      </c>
      <c r="D119" s="210" t="s">
        <v>79</v>
      </c>
      <c r="E119" s="211" t="s">
        <v>1175</v>
      </c>
      <c r="F119" s="212" t="s">
        <v>1176</v>
      </c>
      <c r="G119" s="213" t="s">
        <v>190</v>
      </c>
      <c r="H119" s="214">
        <v>28.055</v>
      </c>
      <c r="I119" s="215"/>
      <c r="J119" s="216">
        <f>ROUND(I119*H119,2)</f>
        <v>0</v>
      </c>
      <c r="K119" s="212" t="s">
        <v>179</v>
      </c>
      <c r="L119" s="42"/>
      <c r="M119" s="217" t="s">
        <v>19</v>
      </c>
      <c r="N119" s="218" t="s">
        <v>46</v>
      </c>
      <c r="O119" s="82"/>
      <c r="P119" s="219">
        <f>O119*H119</f>
        <v>0</v>
      </c>
      <c r="Q119" s="219">
        <v>0.094479999999999995</v>
      </c>
      <c r="R119" s="219">
        <f>Q119*H119</f>
        <v>2.6506363999999998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174</v>
      </c>
      <c r="AT119" s="221" t="s">
        <v>79</v>
      </c>
      <c r="AU119" s="221" t="s">
        <v>84</v>
      </c>
      <c r="AY119" s="15" t="s">
        <v>173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82</v>
      </c>
      <c r="BK119" s="222">
        <f>ROUND(I119*H119,2)</f>
        <v>0</v>
      </c>
      <c r="BL119" s="15" t="s">
        <v>174</v>
      </c>
      <c r="BM119" s="221" t="s">
        <v>1560</v>
      </c>
    </row>
    <row r="120" s="2" customFormat="1">
      <c r="A120" s="36"/>
      <c r="B120" s="37"/>
      <c r="C120" s="38"/>
      <c r="D120" s="223" t="s">
        <v>181</v>
      </c>
      <c r="E120" s="38"/>
      <c r="F120" s="224" t="s">
        <v>1178</v>
      </c>
      <c r="G120" s="38"/>
      <c r="H120" s="38"/>
      <c r="I120" s="225"/>
      <c r="J120" s="38"/>
      <c r="K120" s="38"/>
      <c r="L120" s="42"/>
      <c r="M120" s="226"/>
      <c r="N120" s="22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181</v>
      </c>
      <c r="AU120" s="15" t="s">
        <v>84</v>
      </c>
    </row>
    <row r="121" s="13" customFormat="1">
      <c r="A121" s="13"/>
      <c r="B121" s="228"/>
      <c r="C121" s="229"/>
      <c r="D121" s="230" t="s">
        <v>183</v>
      </c>
      <c r="E121" s="231" t="s">
        <v>19</v>
      </c>
      <c r="F121" s="232" t="s">
        <v>1561</v>
      </c>
      <c r="G121" s="229"/>
      <c r="H121" s="233">
        <v>18.16</v>
      </c>
      <c r="I121" s="234"/>
      <c r="J121" s="229"/>
      <c r="K121" s="229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183</v>
      </c>
      <c r="AU121" s="239" t="s">
        <v>84</v>
      </c>
      <c r="AV121" s="13" t="s">
        <v>84</v>
      </c>
      <c r="AW121" s="13" t="s">
        <v>36</v>
      </c>
      <c r="AX121" s="13" t="s">
        <v>75</v>
      </c>
      <c r="AY121" s="239" t="s">
        <v>173</v>
      </c>
    </row>
    <row r="122" s="13" customFormat="1">
      <c r="A122" s="13"/>
      <c r="B122" s="228"/>
      <c r="C122" s="229"/>
      <c r="D122" s="230" t="s">
        <v>183</v>
      </c>
      <c r="E122" s="231" t="s">
        <v>19</v>
      </c>
      <c r="F122" s="232" t="s">
        <v>1562</v>
      </c>
      <c r="G122" s="229"/>
      <c r="H122" s="233">
        <v>9.8949999999999996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183</v>
      </c>
      <c r="AU122" s="239" t="s">
        <v>84</v>
      </c>
      <c r="AV122" s="13" t="s">
        <v>84</v>
      </c>
      <c r="AW122" s="13" t="s">
        <v>36</v>
      </c>
      <c r="AX122" s="13" t="s">
        <v>75</v>
      </c>
      <c r="AY122" s="239" t="s">
        <v>173</v>
      </c>
    </row>
    <row r="123" s="2" customFormat="1" ht="44.25" customHeight="1">
      <c r="A123" s="36"/>
      <c r="B123" s="37"/>
      <c r="C123" s="210" t="s">
        <v>186</v>
      </c>
      <c r="D123" s="210" t="s">
        <v>79</v>
      </c>
      <c r="E123" s="211" t="s">
        <v>1563</v>
      </c>
      <c r="F123" s="212" t="s">
        <v>1564</v>
      </c>
      <c r="G123" s="213" t="s">
        <v>190</v>
      </c>
      <c r="H123" s="214">
        <v>4.9699999999999998</v>
      </c>
      <c r="I123" s="215"/>
      <c r="J123" s="216">
        <f>ROUND(I123*H123,2)</f>
        <v>0</v>
      </c>
      <c r="K123" s="212" t="s">
        <v>179</v>
      </c>
      <c r="L123" s="42"/>
      <c r="M123" s="217" t="s">
        <v>19</v>
      </c>
      <c r="N123" s="218" t="s">
        <v>46</v>
      </c>
      <c r="O123" s="82"/>
      <c r="P123" s="219">
        <f>O123*H123</f>
        <v>0</v>
      </c>
      <c r="Q123" s="219">
        <v>0.0078499999999999993</v>
      </c>
      <c r="R123" s="219">
        <f>Q123*H123</f>
        <v>0.039014499999999994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174</v>
      </c>
      <c r="AT123" s="221" t="s">
        <v>79</v>
      </c>
      <c r="AU123" s="221" t="s">
        <v>84</v>
      </c>
      <c r="AY123" s="15" t="s">
        <v>173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82</v>
      </c>
      <c r="BK123" s="222">
        <f>ROUND(I123*H123,2)</f>
        <v>0</v>
      </c>
      <c r="BL123" s="15" t="s">
        <v>174</v>
      </c>
      <c r="BM123" s="221" t="s">
        <v>1565</v>
      </c>
    </row>
    <row r="124" s="2" customFormat="1">
      <c r="A124" s="36"/>
      <c r="B124" s="37"/>
      <c r="C124" s="38"/>
      <c r="D124" s="223" t="s">
        <v>181</v>
      </c>
      <c r="E124" s="38"/>
      <c r="F124" s="224" t="s">
        <v>1566</v>
      </c>
      <c r="G124" s="38"/>
      <c r="H124" s="38"/>
      <c r="I124" s="225"/>
      <c r="J124" s="38"/>
      <c r="K124" s="38"/>
      <c r="L124" s="42"/>
      <c r="M124" s="226"/>
      <c r="N124" s="22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181</v>
      </c>
      <c r="AU124" s="15" t="s">
        <v>84</v>
      </c>
    </row>
    <row r="125" s="13" customFormat="1">
      <c r="A125" s="13"/>
      <c r="B125" s="228"/>
      <c r="C125" s="229"/>
      <c r="D125" s="230" t="s">
        <v>183</v>
      </c>
      <c r="E125" s="231" t="s">
        <v>19</v>
      </c>
      <c r="F125" s="232" t="s">
        <v>1567</v>
      </c>
      <c r="G125" s="229"/>
      <c r="H125" s="233">
        <v>1.8200000000000001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183</v>
      </c>
      <c r="AU125" s="239" t="s">
        <v>84</v>
      </c>
      <c r="AV125" s="13" t="s">
        <v>84</v>
      </c>
      <c r="AW125" s="13" t="s">
        <v>36</v>
      </c>
      <c r="AX125" s="13" t="s">
        <v>75</v>
      </c>
      <c r="AY125" s="239" t="s">
        <v>173</v>
      </c>
    </row>
    <row r="126" s="13" customFormat="1">
      <c r="A126" s="13"/>
      <c r="B126" s="228"/>
      <c r="C126" s="229"/>
      <c r="D126" s="230" t="s">
        <v>183</v>
      </c>
      <c r="E126" s="231" t="s">
        <v>19</v>
      </c>
      <c r="F126" s="232" t="s">
        <v>1568</v>
      </c>
      <c r="G126" s="229"/>
      <c r="H126" s="233">
        <v>3.1499999999999999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183</v>
      </c>
      <c r="AU126" s="239" t="s">
        <v>84</v>
      </c>
      <c r="AV126" s="13" t="s">
        <v>84</v>
      </c>
      <c r="AW126" s="13" t="s">
        <v>36</v>
      </c>
      <c r="AX126" s="13" t="s">
        <v>75</v>
      </c>
      <c r="AY126" s="239" t="s">
        <v>173</v>
      </c>
    </row>
    <row r="127" s="12" customFormat="1" ht="22.8" customHeight="1">
      <c r="A127" s="12"/>
      <c r="B127" s="194"/>
      <c r="C127" s="195"/>
      <c r="D127" s="196" t="s">
        <v>74</v>
      </c>
      <c r="E127" s="208" t="s">
        <v>186</v>
      </c>
      <c r="F127" s="208" t="s">
        <v>187</v>
      </c>
      <c r="G127" s="195"/>
      <c r="H127" s="195"/>
      <c r="I127" s="198"/>
      <c r="J127" s="209">
        <f>BK127</f>
        <v>0</v>
      </c>
      <c r="K127" s="195"/>
      <c r="L127" s="200"/>
      <c r="M127" s="201"/>
      <c r="N127" s="202"/>
      <c r="O127" s="202"/>
      <c r="P127" s="203">
        <f>SUM(P128:P159)</f>
        <v>0</v>
      </c>
      <c r="Q127" s="202"/>
      <c r="R127" s="203">
        <f>SUM(R128:R159)</f>
        <v>36.658977200000002</v>
      </c>
      <c r="S127" s="202"/>
      <c r="T127" s="204">
        <f>SUM(T128:T159)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5" t="s">
        <v>82</v>
      </c>
      <c r="AT127" s="206" t="s">
        <v>74</v>
      </c>
      <c r="AU127" s="206" t="s">
        <v>82</v>
      </c>
      <c r="AY127" s="205" t="s">
        <v>173</v>
      </c>
      <c r="BK127" s="207">
        <f>SUM(BK128:BK159)</f>
        <v>0</v>
      </c>
    </row>
    <row r="128" s="2" customFormat="1" ht="33" customHeight="1">
      <c r="A128" s="36"/>
      <c r="B128" s="37"/>
      <c r="C128" s="210" t="s">
        <v>219</v>
      </c>
      <c r="D128" s="210" t="s">
        <v>79</v>
      </c>
      <c r="E128" s="211" t="s">
        <v>1184</v>
      </c>
      <c r="F128" s="212" t="s">
        <v>1185</v>
      </c>
      <c r="G128" s="213" t="s">
        <v>190</v>
      </c>
      <c r="H128" s="214">
        <v>63.270000000000003</v>
      </c>
      <c r="I128" s="215"/>
      <c r="J128" s="216">
        <f>ROUND(I128*H128,2)</f>
        <v>0</v>
      </c>
      <c r="K128" s="212" t="s">
        <v>179</v>
      </c>
      <c r="L128" s="42"/>
      <c r="M128" s="217" t="s">
        <v>19</v>
      </c>
      <c r="N128" s="218" t="s">
        <v>46</v>
      </c>
      <c r="O128" s="82"/>
      <c r="P128" s="219">
        <f>O128*H128</f>
        <v>0</v>
      </c>
      <c r="Q128" s="219">
        <v>0.0064999999999999997</v>
      </c>
      <c r="R128" s="219">
        <f>Q128*H128</f>
        <v>0.41125499999999998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174</v>
      </c>
      <c r="AT128" s="221" t="s">
        <v>79</v>
      </c>
      <c r="AU128" s="221" t="s">
        <v>84</v>
      </c>
      <c r="AY128" s="15" t="s">
        <v>173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82</v>
      </c>
      <c r="BK128" s="222">
        <f>ROUND(I128*H128,2)</f>
        <v>0</v>
      </c>
      <c r="BL128" s="15" t="s">
        <v>174</v>
      </c>
      <c r="BM128" s="221" t="s">
        <v>1569</v>
      </c>
    </row>
    <row r="129" s="2" customFormat="1">
      <c r="A129" s="36"/>
      <c r="B129" s="37"/>
      <c r="C129" s="38"/>
      <c r="D129" s="223" t="s">
        <v>181</v>
      </c>
      <c r="E129" s="38"/>
      <c r="F129" s="224" t="s">
        <v>1187</v>
      </c>
      <c r="G129" s="38"/>
      <c r="H129" s="38"/>
      <c r="I129" s="225"/>
      <c r="J129" s="38"/>
      <c r="K129" s="38"/>
      <c r="L129" s="42"/>
      <c r="M129" s="226"/>
      <c r="N129" s="22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181</v>
      </c>
      <c r="AU129" s="15" t="s">
        <v>84</v>
      </c>
    </row>
    <row r="130" s="13" customFormat="1">
      <c r="A130" s="13"/>
      <c r="B130" s="228"/>
      <c r="C130" s="229"/>
      <c r="D130" s="230" t="s">
        <v>183</v>
      </c>
      <c r="E130" s="231" t="s">
        <v>19</v>
      </c>
      <c r="F130" s="232" t="s">
        <v>1570</v>
      </c>
      <c r="G130" s="229"/>
      <c r="H130" s="233">
        <v>40.649999999999999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183</v>
      </c>
      <c r="AU130" s="239" t="s">
        <v>84</v>
      </c>
      <c r="AV130" s="13" t="s">
        <v>84</v>
      </c>
      <c r="AW130" s="13" t="s">
        <v>36</v>
      </c>
      <c r="AX130" s="13" t="s">
        <v>75</v>
      </c>
      <c r="AY130" s="239" t="s">
        <v>173</v>
      </c>
    </row>
    <row r="131" s="13" customFormat="1">
      <c r="A131" s="13"/>
      <c r="B131" s="228"/>
      <c r="C131" s="229"/>
      <c r="D131" s="230" t="s">
        <v>183</v>
      </c>
      <c r="E131" s="231" t="s">
        <v>19</v>
      </c>
      <c r="F131" s="232" t="s">
        <v>1571</v>
      </c>
      <c r="G131" s="229"/>
      <c r="H131" s="233">
        <v>22.620000000000001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183</v>
      </c>
      <c r="AU131" s="239" t="s">
        <v>84</v>
      </c>
      <c r="AV131" s="13" t="s">
        <v>84</v>
      </c>
      <c r="AW131" s="13" t="s">
        <v>36</v>
      </c>
      <c r="AX131" s="13" t="s">
        <v>75</v>
      </c>
      <c r="AY131" s="239" t="s">
        <v>173</v>
      </c>
    </row>
    <row r="132" s="2" customFormat="1" ht="21.75" customHeight="1">
      <c r="A132" s="36"/>
      <c r="B132" s="37"/>
      <c r="C132" s="210" t="s">
        <v>225</v>
      </c>
      <c r="D132" s="210" t="s">
        <v>79</v>
      </c>
      <c r="E132" s="211" t="s">
        <v>188</v>
      </c>
      <c r="F132" s="212" t="s">
        <v>189</v>
      </c>
      <c r="G132" s="213" t="s">
        <v>190</v>
      </c>
      <c r="H132" s="214">
        <v>30.411000000000001</v>
      </c>
      <c r="I132" s="215"/>
      <c r="J132" s="216">
        <f>ROUND(I132*H132,2)</f>
        <v>0</v>
      </c>
      <c r="K132" s="212" t="s">
        <v>179</v>
      </c>
      <c r="L132" s="42"/>
      <c r="M132" s="217" t="s">
        <v>19</v>
      </c>
      <c r="N132" s="218" t="s">
        <v>46</v>
      </c>
      <c r="O132" s="82"/>
      <c r="P132" s="219">
        <f>O132*H132</f>
        <v>0</v>
      </c>
      <c r="Q132" s="219">
        <v>0.056000000000000001</v>
      </c>
      <c r="R132" s="219">
        <f>Q132*H132</f>
        <v>1.7030160000000001</v>
      </c>
      <c r="S132" s="219">
        <v>0</v>
      </c>
      <c r="T132" s="22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174</v>
      </c>
      <c r="AT132" s="221" t="s">
        <v>79</v>
      </c>
      <c r="AU132" s="221" t="s">
        <v>84</v>
      </c>
      <c r="AY132" s="15" t="s">
        <v>173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82</v>
      </c>
      <c r="BK132" s="222">
        <f>ROUND(I132*H132,2)</f>
        <v>0</v>
      </c>
      <c r="BL132" s="15" t="s">
        <v>174</v>
      </c>
      <c r="BM132" s="221" t="s">
        <v>1572</v>
      </c>
    </row>
    <row r="133" s="2" customFormat="1">
      <c r="A133" s="36"/>
      <c r="B133" s="37"/>
      <c r="C133" s="38"/>
      <c r="D133" s="223" t="s">
        <v>181</v>
      </c>
      <c r="E133" s="38"/>
      <c r="F133" s="224" t="s">
        <v>192</v>
      </c>
      <c r="G133" s="38"/>
      <c r="H133" s="38"/>
      <c r="I133" s="225"/>
      <c r="J133" s="38"/>
      <c r="K133" s="38"/>
      <c r="L133" s="42"/>
      <c r="M133" s="226"/>
      <c r="N133" s="227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181</v>
      </c>
      <c r="AU133" s="15" t="s">
        <v>84</v>
      </c>
    </row>
    <row r="134" s="13" customFormat="1">
      <c r="A134" s="13"/>
      <c r="B134" s="228"/>
      <c r="C134" s="229"/>
      <c r="D134" s="230" t="s">
        <v>183</v>
      </c>
      <c r="E134" s="231" t="s">
        <v>19</v>
      </c>
      <c r="F134" s="232" t="s">
        <v>1573</v>
      </c>
      <c r="G134" s="229"/>
      <c r="H134" s="233">
        <v>30.411000000000001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183</v>
      </c>
      <c r="AU134" s="239" t="s">
        <v>84</v>
      </c>
      <c r="AV134" s="13" t="s">
        <v>84</v>
      </c>
      <c r="AW134" s="13" t="s">
        <v>36</v>
      </c>
      <c r="AX134" s="13" t="s">
        <v>82</v>
      </c>
      <c r="AY134" s="239" t="s">
        <v>173</v>
      </c>
    </row>
    <row r="135" s="2" customFormat="1" ht="44.25" customHeight="1">
      <c r="A135" s="36"/>
      <c r="B135" s="37"/>
      <c r="C135" s="210" t="s">
        <v>201</v>
      </c>
      <c r="D135" s="210" t="s">
        <v>79</v>
      </c>
      <c r="E135" s="211" t="s">
        <v>1192</v>
      </c>
      <c r="F135" s="212" t="s">
        <v>1193</v>
      </c>
      <c r="G135" s="213" t="s">
        <v>190</v>
      </c>
      <c r="H135" s="214">
        <v>202.74000000000001</v>
      </c>
      <c r="I135" s="215"/>
      <c r="J135" s="216">
        <f>ROUND(I135*H135,2)</f>
        <v>0</v>
      </c>
      <c r="K135" s="212" t="s">
        <v>179</v>
      </c>
      <c r="L135" s="42"/>
      <c r="M135" s="217" t="s">
        <v>19</v>
      </c>
      <c r="N135" s="218" t="s">
        <v>46</v>
      </c>
      <c r="O135" s="82"/>
      <c r="P135" s="219">
        <f>O135*H135</f>
        <v>0</v>
      </c>
      <c r="Q135" s="219">
        <v>0.0039100000000000003</v>
      </c>
      <c r="R135" s="219">
        <f>Q135*H135</f>
        <v>0.79271340000000012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174</v>
      </c>
      <c r="AT135" s="221" t="s">
        <v>79</v>
      </c>
      <c r="AU135" s="221" t="s">
        <v>84</v>
      </c>
      <c r="AY135" s="15" t="s">
        <v>173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82</v>
      </c>
      <c r="BK135" s="222">
        <f>ROUND(I135*H135,2)</f>
        <v>0</v>
      </c>
      <c r="BL135" s="15" t="s">
        <v>174</v>
      </c>
      <c r="BM135" s="221" t="s">
        <v>1574</v>
      </c>
    </row>
    <row r="136" s="2" customFormat="1">
      <c r="A136" s="36"/>
      <c r="B136" s="37"/>
      <c r="C136" s="38"/>
      <c r="D136" s="223" t="s">
        <v>181</v>
      </c>
      <c r="E136" s="38"/>
      <c r="F136" s="224" t="s">
        <v>1195</v>
      </c>
      <c r="G136" s="38"/>
      <c r="H136" s="38"/>
      <c r="I136" s="225"/>
      <c r="J136" s="38"/>
      <c r="K136" s="38"/>
      <c r="L136" s="42"/>
      <c r="M136" s="226"/>
      <c r="N136" s="22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181</v>
      </c>
      <c r="AU136" s="15" t="s">
        <v>84</v>
      </c>
    </row>
    <row r="137" s="13" customFormat="1">
      <c r="A137" s="13"/>
      <c r="B137" s="228"/>
      <c r="C137" s="229"/>
      <c r="D137" s="230" t="s">
        <v>183</v>
      </c>
      <c r="E137" s="231" t="s">
        <v>19</v>
      </c>
      <c r="F137" s="232" t="s">
        <v>1575</v>
      </c>
      <c r="G137" s="229"/>
      <c r="H137" s="233">
        <v>93.840000000000003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183</v>
      </c>
      <c r="AU137" s="239" t="s">
        <v>84</v>
      </c>
      <c r="AV137" s="13" t="s">
        <v>84</v>
      </c>
      <c r="AW137" s="13" t="s">
        <v>36</v>
      </c>
      <c r="AX137" s="13" t="s">
        <v>75</v>
      </c>
      <c r="AY137" s="239" t="s">
        <v>173</v>
      </c>
    </row>
    <row r="138" s="13" customFormat="1">
      <c r="A138" s="13"/>
      <c r="B138" s="228"/>
      <c r="C138" s="229"/>
      <c r="D138" s="230" t="s">
        <v>183</v>
      </c>
      <c r="E138" s="231" t="s">
        <v>19</v>
      </c>
      <c r="F138" s="232" t="s">
        <v>1576</v>
      </c>
      <c r="G138" s="229"/>
      <c r="H138" s="233">
        <v>108.90000000000001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183</v>
      </c>
      <c r="AU138" s="239" t="s">
        <v>84</v>
      </c>
      <c r="AV138" s="13" t="s">
        <v>84</v>
      </c>
      <c r="AW138" s="13" t="s">
        <v>36</v>
      </c>
      <c r="AX138" s="13" t="s">
        <v>75</v>
      </c>
      <c r="AY138" s="239" t="s">
        <v>173</v>
      </c>
    </row>
    <row r="139" s="2" customFormat="1" ht="37.8" customHeight="1">
      <c r="A139" s="36"/>
      <c r="B139" s="37"/>
      <c r="C139" s="210" t="s">
        <v>237</v>
      </c>
      <c r="D139" s="210" t="s">
        <v>79</v>
      </c>
      <c r="E139" s="211" t="s">
        <v>1198</v>
      </c>
      <c r="F139" s="212" t="s">
        <v>1199</v>
      </c>
      <c r="G139" s="213" t="s">
        <v>190</v>
      </c>
      <c r="H139" s="214">
        <v>63.270000000000003</v>
      </c>
      <c r="I139" s="215"/>
      <c r="J139" s="216">
        <f>ROUND(I139*H139,2)</f>
        <v>0</v>
      </c>
      <c r="K139" s="212" t="s">
        <v>179</v>
      </c>
      <c r="L139" s="42"/>
      <c r="M139" s="217" t="s">
        <v>19</v>
      </c>
      <c r="N139" s="218" t="s">
        <v>46</v>
      </c>
      <c r="O139" s="82"/>
      <c r="P139" s="219">
        <f>O139*H139</f>
        <v>0</v>
      </c>
      <c r="Q139" s="219">
        <v>0.015400000000000001</v>
      </c>
      <c r="R139" s="219">
        <f>Q139*H139</f>
        <v>0.97435800000000006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174</v>
      </c>
      <c r="AT139" s="221" t="s">
        <v>79</v>
      </c>
      <c r="AU139" s="221" t="s">
        <v>84</v>
      </c>
      <c r="AY139" s="15" t="s">
        <v>173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82</v>
      </c>
      <c r="BK139" s="222">
        <f>ROUND(I139*H139,2)</f>
        <v>0</v>
      </c>
      <c r="BL139" s="15" t="s">
        <v>174</v>
      </c>
      <c r="BM139" s="221" t="s">
        <v>1577</v>
      </c>
    </row>
    <row r="140" s="2" customFormat="1">
      <c r="A140" s="36"/>
      <c r="B140" s="37"/>
      <c r="C140" s="38"/>
      <c r="D140" s="223" t="s">
        <v>181</v>
      </c>
      <c r="E140" s="38"/>
      <c r="F140" s="224" t="s">
        <v>1201</v>
      </c>
      <c r="G140" s="38"/>
      <c r="H140" s="38"/>
      <c r="I140" s="225"/>
      <c r="J140" s="38"/>
      <c r="K140" s="38"/>
      <c r="L140" s="42"/>
      <c r="M140" s="226"/>
      <c r="N140" s="22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181</v>
      </c>
      <c r="AU140" s="15" t="s">
        <v>84</v>
      </c>
    </row>
    <row r="141" s="2" customFormat="1" ht="24.15" customHeight="1">
      <c r="A141" s="36"/>
      <c r="B141" s="37"/>
      <c r="C141" s="210" t="s">
        <v>245</v>
      </c>
      <c r="D141" s="210" t="s">
        <v>79</v>
      </c>
      <c r="E141" s="211" t="s">
        <v>1202</v>
      </c>
      <c r="F141" s="212" t="s">
        <v>1203</v>
      </c>
      <c r="G141" s="213" t="s">
        <v>190</v>
      </c>
      <c r="H141" s="214">
        <v>9.625</v>
      </c>
      <c r="I141" s="215"/>
      <c r="J141" s="216">
        <f>ROUND(I141*H141,2)</f>
        <v>0</v>
      </c>
      <c r="K141" s="212" t="s">
        <v>179</v>
      </c>
      <c r="L141" s="42"/>
      <c r="M141" s="217" t="s">
        <v>19</v>
      </c>
      <c r="N141" s="218" t="s">
        <v>46</v>
      </c>
      <c r="O141" s="82"/>
      <c r="P141" s="219">
        <f>O141*H141</f>
        <v>0</v>
      </c>
      <c r="Q141" s="219">
        <v>0.038199999999999998</v>
      </c>
      <c r="R141" s="219">
        <f>Q141*H141</f>
        <v>0.36767499999999997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174</v>
      </c>
      <c r="AT141" s="221" t="s">
        <v>79</v>
      </c>
      <c r="AU141" s="221" t="s">
        <v>84</v>
      </c>
      <c r="AY141" s="15" t="s">
        <v>173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5" t="s">
        <v>82</v>
      </c>
      <c r="BK141" s="222">
        <f>ROUND(I141*H141,2)</f>
        <v>0</v>
      </c>
      <c r="BL141" s="15" t="s">
        <v>174</v>
      </c>
      <c r="BM141" s="221" t="s">
        <v>1578</v>
      </c>
    </row>
    <row r="142" s="2" customFormat="1">
      <c r="A142" s="36"/>
      <c r="B142" s="37"/>
      <c r="C142" s="38"/>
      <c r="D142" s="223" t="s">
        <v>181</v>
      </c>
      <c r="E142" s="38"/>
      <c r="F142" s="224" t="s">
        <v>1205</v>
      </c>
      <c r="G142" s="38"/>
      <c r="H142" s="38"/>
      <c r="I142" s="225"/>
      <c r="J142" s="38"/>
      <c r="K142" s="38"/>
      <c r="L142" s="42"/>
      <c r="M142" s="226"/>
      <c r="N142" s="22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181</v>
      </c>
      <c r="AU142" s="15" t="s">
        <v>84</v>
      </c>
    </row>
    <row r="143" s="13" customFormat="1">
      <c r="A143" s="13"/>
      <c r="B143" s="228"/>
      <c r="C143" s="229"/>
      <c r="D143" s="230" t="s">
        <v>183</v>
      </c>
      <c r="E143" s="231" t="s">
        <v>19</v>
      </c>
      <c r="F143" s="232" t="s">
        <v>1579</v>
      </c>
      <c r="G143" s="229"/>
      <c r="H143" s="233">
        <v>24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183</v>
      </c>
      <c r="AU143" s="239" t="s">
        <v>84</v>
      </c>
      <c r="AV143" s="13" t="s">
        <v>84</v>
      </c>
      <c r="AW143" s="13" t="s">
        <v>36</v>
      </c>
      <c r="AX143" s="13" t="s">
        <v>75</v>
      </c>
      <c r="AY143" s="239" t="s">
        <v>173</v>
      </c>
    </row>
    <row r="144" s="13" customFormat="1">
      <c r="A144" s="13"/>
      <c r="B144" s="228"/>
      <c r="C144" s="229"/>
      <c r="D144" s="230" t="s">
        <v>183</v>
      </c>
      <c r="E144" s="231" t="s">
        <v>19</v>
      </c>
      <c r="F144" s="232" t="s">
        <v>1580</v>
      </c>
      <c r="G144" s="229"/>
      <c r="H144" s="233">
        <v>14.5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183</v>
      </c>
      <c r="AU144" s="239" t="s">
        <v>84</v>
      </c>
      <c r="AV144" s="13" t="s">
        <v>84</v>
      </c>
      <c r="AW144" s="13" t="s">
        <v>36</v>
      </c>
      <c r="AX144" s="13" t="s">
        <v>75</v>
      </c>
      <c r="AY144" s="239" t="s">
        <v>173</v>
      </c>
    </row>
    <row r="145" s="13" customFormat="1">
      <c r="A145" s="13"/>
      <c r="B145" s="228"/>
      <c r="C145" s="229"/>
      <c r="D145" s="230" t="s">
        <v>183</v>
      </c>
      <c r="E145" s="229"/>
      <c r="F145" s="232" t="s">
        <v>1581</v>
      </c>
      <c r="G145" s="229"/>
      <c r="H145" s="233">
        <v>9.625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183</v>
      </c>
      <c r="AU145" s="239" t="s">
        <v>84</v>
      </c>
      <c r="AV145" s="13" t="s">
        <v>84</v>
      </c>
      <c r="AW145" s="13" t="s">
        <v>4</v>
      </c>
      <c r="AX145" s="13" t="s">
        <v>82</v>
      </c>
      <c r="AY145" s="239" t="s">
        <v>173</v>
      </c>
    </row>
    <row r="146" s="2" customFormat="1" ht="24.15" customHeight="1">
      <c r="A146" s="36"/>
      <c r="B146" s="37"/>
      <c r="C146" s="210" t="s">
        <v>8</v>
      </c>
      <c r="D146" s="210" t="s">
        <v>79</v>
      </c>
      <c r="E146" s="211" t="s">
        <v>1582</v>
      </c>
      <c r="F146" s="212" t="s">
        <v>1583</v>
      </c>
      <c r="G146" s="213" t="s">
        <v>232</v>
      </c>
      <c r="H146" s="214">
        <v>14.300000000000001</v>
      </c>
      <c r="I146" s="215"/>
      <c r="J146" s="216">
        <f>ROUND(I146*H146,2)</f>
        <v>0</v>
      </c>
      <c r="K146" s="212" t="s">
        <v>179</v>
      </c>
      <c r="L146" s="42"/>
      <c r="M146" s="217" t="s">
        <v>19</v>
      </c>
      <c r="N146" s="218" t="s">
        <v>46</v>
      </c>
      <c r="O146" s="82"/>
      <c r="P146" s="219">
        <f>O146*H146</f>
        <v>0</v>
      </c>
      <c r="Q146" s="219">
        <v>0.0015</v>
      </c>
      <c r="R146" s="219">
        <f>Q146*H146</f>
        <v>0.02145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174</v>
      </c>
      <c r="AT146" s="221" t="s">
        <v>79</v>
      </c>
      <c r="AU146" s="221" t="s">
        <v>84</v>
      </c>
      <c r="AY146" s="15" t="s">
        <v>173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5" t="s">
        <v>82</v>
      </c>
      <c r="BK146" s="222">
        <f>ROUND(I146*H146,2)</f>
        <v>0</v>
      </c>
      <c r="BL146" s="15" t="s">
        <v>174</v>
      </c>
      <c r="BM146" s="221" t="s">
        <v>1584</v>
      </c>
    </row>
    <row r="147" s="2" customFormat="1">
      <c r="A147" s="36"/>
      <c r="B147" s="37"/>
      <c r="C147" s="38"/>
      <c r="D147" s="223" t="s">
        <v>181</v>
      </c>
      <c r="E147" s="38"/>
      <c r="F147" s="224" t="s">
        <v>1585</v>
      </c>
      <c r="G147" s="38"/>
      <c r="H147" s="38"/>
      <c r="I147" s="225"/>
      <c r="J147" s="38"/>
      <c r="K147" s="38"/>
      <c r="L147" s="42"/>
      <c r="M147" s="226"/>
      <c r="N147" s="227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181</v>
      </c>
      <c r="AU147" s="15" t="s">
        <v>84</v>
      </c>
    </row>
    <row r="148" s="13" customFormat="1">
      <c r="A148" s="13"/>
      <c r="B148" s="228"/>
      <c r="C148" s="229"/>
      <c r="D148" s="230" t="s">
        <v>183</v>
      </c>
      <c r="E148" s="231" t="s">
        <v>19</v>
      </c>
      <c r="F148" s="232" t="s">
        <v>1586</v>
      </c>
      <c r="G148" s="229"/>
      <c r="H148" s="233">
        <v>10.300000000000001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183</v>
      </c>
      <c r="AU148" s="239" t="s">
        <v>84</v>
      </c>
      <c r="AV148" s="13" t="s">
        <v>84</v>
      </c>
      <c r="AW148" s="13" t="s">
        <v>36</v>
      </c>
      <c r="AX148" s="13" t="s">
        <v>75</v>
      </c>
      <c r="AY148" s="239" t="s">
        <v>173</v>
      </c>
    </row>
    <row r="149" s="13" customFormat="1">
      <c r="A149" s="13"/>
      <c r="B149" s="228"/>
      <c r="C149" s="229"/>
      <c r="D149" s="230" t="s">
        <v>183</v>
      </c>
      <c r="E149" s="231" t="s">
        <v>19</v>
      </c>
      <c r="F149" s="232" t="s">
        <v>1587</v>
      </c>
      <c r="G149" s="229"/>
      <c r="H149" s="233">
        <v>4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183</v>
      </c>
      <c r="AU149" s="239" t="s">
        <v>84</v>
      </c>
      <c r="AV149" s="13" t="s">
        <v>84</v>
      </c>
      <c r="AW149" s="13" t="s">
        <v>36</v>
      </c>
      <c r="AX149" s="13" t="s">
        <v>75</v>
      </c>
      <c r="AY149" s="239" t="s">
        <v>173</v>
      </c>
    </row>
    <row r="150" s="2" customFormat="1" ht="37.8" customHeight="1">
      <c r="A150" s="36"/>
      <c r="B150" s="37"/>
      <c r="C150" s="210" t="s">
        <v>255</v>
      </c>
      <c r="D150" s="210" t="s">
        <v>79</v>
      </c>
      <c r="E150" s="211" t="s">
        <v>1207</v>
      </c>
      <c r="F150" s="212" t="s">
        <v>1208</v>
      </c>
      <c r="G150" s="213" t="s">
        <v>178</v>
      </c>
      <c r="H150" s="214">
        <v>13.99</v>
      </c>
      <c r="I150" s="215"/>
      <c r="J150" s="216">
        <f>ROUND(I150*H150,2)</f>
        <v>0</v>
      </c>
      <c r="K150" s="212" t="s">
        <v>179</v>
      </c>
      <c r="L150" s="42"/>
      <c r="M150" s="217" t="s">
        <v>19</v>
      </c>
      <c r="N150" s="218" t="s">
        <v>46</v>
      </c>
      <c r="O150" s="82"/>
      <c r="P150" s="219">
        <f>O150*H150</f>
        <v>0</v>
      </c>
      <c r="Q150" s="219">
        <v>2.3010199999999998</v>
      </c>
      <c r="R150" s="219">
        <f>Q150*H150</f>
        <v>32.191269800000001</v>
      </c>
      <c r="S150" s="219">
        <v>0</v>
      </c>
      <c r="T150" s="22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1" t="s">
        <v>174</v>
      </c>
      <c r="AT150" s="221" t="s">
        <v>79</v>
      </c>
      <c r="AU150" s="221" t="s">
        <v>84</v>
      </c>
      <c r="AY150" s="15" t="s">
        <v>173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5" t="s">
        <v>82</v>
      </c>
      <c r="BK150" s="222">
        <f>ROUND(I150*H150,2)</f>
        <v>0</v>
      </c>
      <c r="BL150" s="15" t="s">
        <v>174</v>
      </c>
      <c r="BM150" s="221" t="s">
        <v>1588</v>
      </c>
    </row>
    <row r="151" s="2" customFormat="1">
      <c r="A151" s="36"/>
      <c r="B151" s="37"/>
      <c r="C151" s="38"/>
      <c r="D151" s="223" t="s">
        <v>181</v>
      </c>
      <c r="E151" s="38"/>
      <c r="F151" s="224" t="s">
        <v>1210</v>
      </c>
      <c r="G151" s="38"/>
      <c r="H151" s="38"/>
      <c r="I151" s="225"/>
      <c r="J151" s="38"/>
      <c r="K151" s="38"/>
      <c r="L151" s="42"/>
      <c r="M151" s="226"/>
      <c r="N151" s="227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181</v>
      </c>
      <c r="AU151" s="15" t="s">
        <v>84</v>
      </c>
    </row>
    <row r="152" s="13" customFormat="1">
      <c r="A152" s="13"/>
      <c r="B152" s="228"/>
      <c r="C152" s="229"/>
      <c r="D152" s="230" t="s">
        <v>183</v>
      </c>
      <c r="E152" s="231" t="s">
        <v>19</v>
      </c>
      <c r="F152" s="232" t="s">
        <v>1589</v>
      </c>
      <c r="G152" s="229"/>
      <c r="H152" s="233">
        <v>13.631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183</v>
      </c>
      <c r="AU152" s="239" t="s">
        <v>84</v>
      </c>
      <c r="AV152" s="13" t="s">
        <v>84</v>
      </c>
      <c r="AW152" s="13" t="s">
        <v>36</v>
      </c>
      <c r="AX152" s="13" t="s">
        <v>75</v>
      </c>
      <c r="AY152" s="239" t="s">
        <v>173</v>
      </c>
    </row>
    <row r="153" s="13" customFormat="1">
      <c r="A153" s="13"/>
      <c r="B153" s="228"/>
      <c r="C153" s="229"/>
      <c r="D153" s="230" t="s">
        <v>183</v>
      </c>
      <c r="E153" s="231" t="s">
        <v>19</v>
      </c>
      <c r="F153" s="232" t="s">
        <v>1590</v>
      </c>
      <c r="G153" s="229"/>
      <c r="H153" s="233">
        <v>0.35899999999999999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183</v>
      </c>
      <c r="AU153" s="239" t="s">
        <v>84</v>
      </c>
      <c r="AV153" s="13" t="s">
        <v>84</v>
      </c>
      <c r="AW153" s="13" t="s">
        <v>36</v>
      </c>
      <c r="AX153" s="13" t="s">
        <v>75</v>
      </c>
      <c r="AY153" s="239" t="s">
        <v>173</v>
      </c>
    </row>
    <row r="154" s="2" customFormat="1" ht="37.8" customHeight="1">
      <c r="A154" s="36"/>
      <c r="B154" s="37"/>
      <c r="C154" s="210" t="s">
        <v>261</v>
      </c>
      <c r="D154" s="210" t="s">
        <v>79</v>
      </c>
      <c r="E154" s="211" t="s">
        <v>1213</v>
      </c>
      <c r="F154" s="212" t="s">
        <v>1214</v>
      </c>
      <c r="G154" s="213" t="s">
        <v>322</v>
      </c>
      <c r="H154" s="214">
        <v>6</v>
      </c>
      <c r="I154" s="215"/>
      <c r="J154" s="216">
        <f>ROUND(I154*H154,2)</f>
        <v>0</v>
      </c>
      <c r="K154" s="212" t="s">
        <v>179</v>
      </c>
      <c r="L154" s="42"/>
      <c r="M154" s="217" t="s">
        <v>19</v>
      </c>
      <c r="N154" s="218" t="s">
        <v>46</v>
      </c>
      <c r="O154" s="82"/>
      <c r="P154" s="219">
        <f>O154*H154</f>
        <v>0</v>
      </c>
      <c r="Q154" s="219">
        <v>0.017770000000000001</v>
      </c>
      <c r="R154" s="219">
        <f>Q154*H154</f>
        <v>0.10662000000000001</v>
      </c>
      <c r="S154" s="219">
        <v>0</v>
      </c>
      <c r="T154" s="22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174</v>
      </c>
      <c r="AT154" s="221" t="s">
        <v>79</v>
      </c>
      <c r="AU154" s="221" t="s">
        <v>84</v>
      </c>
      <c r="AY154" s="15" t="s">
        <v>173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5" t="s">
        <v>82</v>
      </c>
      <c r="BK154" s="222">
        <f>ROUND(I154*H154,2)</f>
        <v>0</v>
      </c>
      <c r="BL154" s="15" t="s">
        <v>174</v>
      </c>
      <c r="BM154" s="221" t="s">
        <v>1591</v>
      </c>
    </row>
    <row r="155" s="2" customFormat="1">
      <c r="A155" s="36"/>
      <c r="B155" s="37"/>
      <c r="C155" s="38"/>
      <c r="D155" s="223" t="s">
        <v>181</v>
      </c>
      <c r="E155" s="38"/>
      <c r="F155" s="224" t="s">
        <v>1216</v>
      </c>
      <c r="G155" s="38"/>
      <c r="H155" s="38"/>
      <c r="I155" s="225"/>
      <c r="J155" s="38"/>
      <c r="K155" s="38"/>
      <c r="L155" s="42"/>
      <c r="M155" s="226"/>
      <c r="N155" s="22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181</v>
      </c>
      <c r="AU155" s="15" t="s">
        <v>84</v>
      </c>
    </row>
    <row r="156" s="2" customFormat="1" ht="24.15" customHeight="1">
      <c r="A156" s="36"/>
      <c r="B156" s="37"/>
      <c r="C156" s="240" t="s">
        <v>266</v>
      </c>
      <c r="D156" s="240" t="s">
        <v>102</v>
      </c>
      <c r="E156" s="241" t="s">
        <v>1220</v>
      </c>
      <c r="F156" s="242" t="s">
        <v>1221</v>
      </c>
      <c r="G156" s="243" t="s">
        <v>322</v>
      </c>
      <c r="H156" s="244">
        <v>2</v>
      </c>
      <c r="I156" s="245"/>
      <c r="J156" s="246">
        <f>ROUND(I156*H156,2)</f>
        <v>0</v>
      </c>
      <c r="K156" s="242" t="s">
        <v>179</v>
      </c>
      <c r="L156" s="247"/>
      <c r="M156" s="248" t="s">
        <v>19</v>
      </c>
      <c r="N156" s="249" t="s">
        <v>46</v>
      </c>
      <c r="O156" s="82"/>
      <c r="P156" s="219">
        <f>O156*H156</f>
        <v>0</v>
      </c>
      <c r="Q156" s="219">
        <v>0.014890000000000001</v>
      </c>
      <c r="R156" s="219">
        <f>Q156*H156</f>
        <v>0.029780000000000001</v>
      </c>
      <c r="S156" s="219">
        <v>0</v>
      </c>
      <c r="T156" s="22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1" t="s">
        <v>225</v>
      </c>
      <c r="AT156" s="221" t="s">
        <v>102</v>
      </c>
      <c r="AU156" s="221" t="s">
        <v>84</v>
      </c>
      <c r="AY156" s="15" t="s">
        <v>173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5" t="s">
        <v>82</v>
      </c>
      <c r="BK156" s="222">
        <f>ROUND(I156*H156,2)</f>
        <v>0</v>
      </c>
      <c r="BL156" s="15" t="s">
        <v>174</v>
      </c>
      <c r="BM156" s="221" t="s">
        <v>1592</v>
      </c>
    </row>
    <row r="157" s="13" customFormat="1">
      <c r="A157" s="13"/>
      <c r="B157" s="228"/>
      <c r="C157" s="229"/>
      <c r="D157" s="230" t="s">
        <v>183</v>
      </c>
      <c r="E157" s="231" t="s">
        <v>19</v>
      </c>
      <c r="F157" s="232" t="s">
        <v>84</v>
      </c>
      <c r="G157" s="229"/>
      <c r="H157" s="233">
        <v>2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183</v>
      </c>
      <c r="AU157" s="239" t="s">
        <v>84</v>
      </c>
      <c r="AV157" s="13" t="s">
        <v>84</v>
      </c>
      <c r="AW157" s="13" t="s">
        <v>36</v>
      </c>
      <c r="AX157" s="13" t="s">
        <v>82</v>
      </c>
      <c r="AY157" s="239" t="s">
        <v>173</v>
      </c>
    </row>
    <row r="158" s="2" customFormat="1" ht="24.15" customHeight="1">
      <c r="A158" s="36"/>
      <c r="B158" s="37"/>
      <c r="C158" s="240" t="s">
        <v>272</v>
      </c>
      <c r="D158" s="240" t="s">
        <v>102</v>
      </c>
      <c r="E158" s="241" t="s">
        <v>1593</v>
      </c>
      <c r="F158" s="242" t="s">
        <v>1594</v>
      </c>
      <c r="G158" s="243" t="s">
        <v>322</v>
      </c>
      <c r="H158" s="244">
        <v>4</v>
      </c>
      <c r="I158" s="245"/>
      <c r="J158" s="246">
        <f>ROUND(I158*H158,2)</f>
        <v>0</v>
      </c>
      <c r="K158" s="242" t="s">
        <v>179</v>
      </c>
      <c r="L158" s="247"/>
      <c r="M158" s="248" t="s">
        <v>19</v>
      </c>
      <c r="N158" s="249" t="s">
        <v>46</v>
      </c>
      <c r="O158" s="82"/>
      <c r="P158" s="219">
        <f>O158*H158</f>
        <v>0</v>
      </c>
      <c r="Q158" s="219">
        <v>0.01521</v>
      </c>
      <c r="R158" s="219">
        <f>Q158*H158</f>
        <v>0.060839999999999998</v>
      </c>
      <c r="S158" s="219">
        <v>0</v>
      </c>
      <c r="T158" s="22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1" t="s">
        <v>225</v>
      </c>
      <c r="AT158" s="221" t="s">
        <v>102</v>
      </c>
      <c r="AU158" s="221" t="s">
        <v>84</v>
      </c>
      <c r="AY158" s="15" t="s">
        <v>173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5" t="s">
        <v>82</v>
      </c>
      <c r="BK158" s="222">
        <f>ROUND(I158*H158,2)</f>
        <v>0</v>
      </c>
      <c r="BL158" s="15" t="s">
        <v>174</v>
      </c>
      <c r="BM158" s="221" t="s">
        <v>1595</v>
      </c>
    </row>
    <row r="159" s="13" customFormat="1">
      <c r="A159" s="13"/>
      <c r="B159" s="228"/>
      <c r="C159" s="229"/>
      <c r="D159" s="230" t="s">
        <v>183</v>
      </c>
      <c r="E159" s="231" t="s">
        <v>19</v>
      </c>
      <c r="F159" s="232" t="s">
        <v>1596</v>
      </c>
      <c r="G159" s="229"/>
      <c r="H159" s="233">
        <v>4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183</v>
      </c>
      <c r="AU159" s="239" t="s">
        <v>84</v>
      </c>
      <c r="AV159" s="13" t="s">
        <v>84</v>
      </c>
      <c r="AW159" s="13" t="s">
        <v>36</v>
      </c>
      <c r="AX159" s="13" t="s">
        <v>82</v>
      </c>
      <c r="AY159" s="239" t="s">
        <v>173</v>
      </c>
    </row>
    <row r="160" s="12" customFormat="1" ht="22.8" customHeight="1">
      <c r="A160" s="12"/>
      <c r="B160" s="194"/>
      <c r="C160" s="195"/>
      <c r="D160" s="196" t="s">
        <v>74</v>
      </c>
      <c r="E160" s="208" t="s">
        <v>201</v>
      </c>
      <c r="F160" s="208" t="s">
        <v>202</v>
      </c>
      <c r="G160" s="195"/>
      <c r="H160" s="195"/>
      <c r="I160" s="198"/>
      <c r="J160" s="209">
        <f>BK160</f>
        <v>0</v>
      </c>
      <c r="K160" s="195"/>
      <c r="L160" s="200"/>
      <c r="M160" s="201"/>
      <c r="N160" s="202"/>
      <c r="O160" s="202"/>
      <c r="P160" s="203">
        <f>SUM(P161:P166)</f>
        <v>0</v>
      </c>
      <c r="Q160" s="202"/>
      <c r="R160" s="203">
        <f>SUM(R161:R166)</f>
        <v>0.011170599999999999</v>
      </c>
      <c r="S160" s="202"/>
      <c r="T160" s="204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5" t="s">
        <v>82</v>
      </c>
      <c r="AT160" s="206" t="s">
        <v>74</v>
      </c>
      <c r="AU160" s="206" t="s">
        <v>82</v>
      </c>
      <c r="AY160" s="205" t="s">
        <v>173</v>
      </c>
      <c r="BK160" s="207">
        <f>SUM(BK161:BK166)</f>
        <v>0</v>
      </c>
    </row>
    <row r="161" s="2" customFormat="1" ht="37.8" customHeight="1">
      <c r="A161" s="36"/>
      <c r="B161" s="37"/>
      <c r="C161" s="210" t="s">
        <v>278</v>
      </c>
      <c r="D161" s="210" t="s">
        <v>79</v>
      </c>
      <c r="E161" s="211" t="s">
        <v>1226</v>
      </c>
      <c r="F161" s="212" t="s">
        <v>1227</v>
      </c>
      <c r="G161" s="213" t="s">
        <v>190</v>
      </c>
      <c r="H161" s="214">
        <v>44.340000000000003</v>
      </c>
      <c r="I161" s="215"/>
      <c r="J161" s="216">
        <f>ROUND(I161*H161,2)</f>
        <v>0</v>
      </c>
      <c r="K161" s="212" t="s">
        <v>179</v>
      </c>
      <c r="L161" s="42"/>
      <c r="M161" s="217" t="s">
        <v>19</v>
      </c>
      <c r="N161" s="218" t="s">
        <v>46</v>
      </c>
      <c r="O161" s="82"/>
      <c r="P161" s="219">
        <f>O161*H161</f>
        <v>0</v>
      </c>
      <c r="Q161" s="219">
        <v>0.00012999999999999999</v>
      </c>
      <c r="R161" s="219">
        <f>Q161*H161</f>
        <v>0.0057641999999999997</v>
      </c>
      <c r="S161" s="219">
        <v>0</v>
      </c>
      <c r="T161" s="22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1" t="s">
        <v>174</v>
      </c>
      <c r="AT161" s="221" t="s">
        <v>79</v>
      </c>
      <c r="AU161" s="221" t="s">
        <v>84</v>
      </c>
      <c r="AY161" s="15" t="s">
        <v>173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5" t="s">
        <v>82</v>
      </c>
      <c r="BK161" s="222">
        <f>ROUND(I161*H161,2)</f>
        <v>0</v>
      </c>
      <c r="BL161" s="15" t="s">
        <v>174</v>
      </c>
      <c r="BM161" s="221" t="s">
        <v>1597</v>
      </c>
    </row>
    <row r="162" s="2" customFormat="1">
      <c r="A162" s="36"/>
      <c r="B162" s="37"/>
      <c r="C162" s="38"/>
      <c r="D162" s="223" t="s">
        <v>181</v>
      </c>
      <c r="E162" s="38"/>
      <c r="F162" s="224" t="s">
        <v>1229</v>
      </c>
      <c r="G162" s="38"/>
      <c r="H162" s="38"/>
      <c r="I162" s="225"/>
      <c r="J162" s="38"/>
      <c r="K162" s="38"/>
      <c r="L162" s="42"/>
      <c r="M162" s="226"/>
      <c r="N162" s="22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181</v>
      </c>
      <c r="AU162" s="15" t="s">
        <v>84</v>
      </c>
    </row>
    <row r="163" s="13" customFormat="1">
      <c r="A163" s="13"/>
      <c r="B163" s="228"/>
      <c r="C163" s="229"/>
      <c r="D163" s="230" t="s">
        <v>183</v>
      </c>
      <c r="E163" s="231" t="s">
        <v>19</v>
      </c>
      <c r="F163" s="232" t="s">
        <v>1598</v>
      </c>
      <c r="G163" s="229"/>
      <c r="H163" s="233">
        <v>21.719999999999999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183</v>
      </c>
      <c r="AU163" s="239" t="s">
        <v>84</v>
      </c>
      <c r="AV163" s="13" t="s">
        <v>84</v>
      </c>
      <c r="AW163" s="13" t="s">
        <v>36</v>
      </c>
      <c r="AX163" s="13" t="s">
        <v>75</v>
      </c>
      <c r="AY163" s="239" t="s">
        <v>173</v>
      </c>
    </row>
    <row r="164" s="13" customFormat="1">
      <c r="A164" s="13"/>
      <c r="B164" s="228"/>
      <c r="C164" s="229"/>
      <c r="D164" s="230" t="s">
        <v>183</v>
      </c>
      <c r="E164" s="231" t="s">
        <v>19</v>
      </c>
      <c r="F164" s="232" t="s">
        <v>1599</v>
      </c>
      <c r="G164" s="229"/>
      <c r="H164" s="233">
        <v>22.620000000000001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183</v>
      </c>
      <c r="AU164" s="239" t="s">
        <v>84</v>
      </c>
      <c r="AV164" s="13" t="s">
        <v>84</v>
      </c>
      <c r="AW164" s="13" t="s">
        <v>36</v>
      </c>
      <c r="AX164" s="13" t="s">
        <v>75</v>
      </c>
      <c r="AY164" s="239" t="s">
        <v>173</v>
      </c>
    </row>
    <row r="165" s="2" customFormat="1" ht="37.8" customHeight="1">
      <c r="A165" s="36"/>
      <c r="B165" s="37"/>
      <c r="C165" s="210" t="s">
        <v>283</v>
      </c>
      <c r="D165" s="210" t="s">
        <v>79</v>
      </c>
      <c r="E165" s="211" t="s">
        <v>209</v>
      </c>
      <c r="F165" s="212" t="s">
        <v>210</v>
      </c>
      <c r="G165" s="213" t="s">
        <v>190</v>
      </c>
      <c r="H165" s="214">
        <v>135.16</v>
      </c>
      <c r="I165" s="215"/>
      <c r="J165" s="216">
        <f>ROUND(I165*H165,2)</f>
        <v>0</v>
      </c>
      <c r="K165" s="212" t="s">
        <v>179</v>
      </c>
      <c r="L165" s="42"/>
      <c r="M165" s="217" t="s">
        <v>19</v>
      </c>
      <c r="N165" s="218" t="s">
        <v>46</v>
      </c>
      <c r="O165" s="82"/>
      <c r="P165" s="219">
        <f>O165*H165</f>
        <v>0</v>
      </c>
      <c r="Q165" s="219">
        <v>4.0000000000000003E-05</v>
      </c>
      <c r="R165" s="219">
        <f>Q165*H165</f>
        <v>0.0054064000000000004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174</v>
      </c>
      <c r="AT165" s="221" t="s">
        <v>79</v>
      </c>
      <c r="AU165" s="221" t="s">
        <v>84</v>
      </c>
      <c r="AY165" s="15" t="s">
        <v>173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5" t="s">
        <v>82</v>
      </c>
      <c r="BK165" s="222">
        <f>ROUND(I165*H165,2)</f>
        <v>0</v>
      </c>
      <c r="BL165" s="15" t="s">
        <v>174</v>
      </c>
      <c r="BM165" s="221" t="s">
        <v>1600</v>
      </c>
    </row>
    <row r="166" s="2" customFormat="1">
      <c r="A166" s="36"/>
      <c r="B166" s="37"/>
      <c r="C166" s="38"/>
      <c r="D166" s="223" t="s">
        <v>181</v>
      </c>
      <c r="E166" s="38"/>
      <c r="F166" s="224" t="s">
        <v>212</v>
      </c>
      <c r="G166" s="38"/>
      <c r="H166" s="38"/>
      <c r="I166" s="225"/>
      <c r="J166" s="38"/>
      <c r="K166" s="38"/>
      <c r="L166" s="42"/>
      <c r="M166" s="226"/>
      <c r="N166" s="227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181</v>
      </c>
      <c r="AU166" s="15" t="s">
        <v>84</v>
      </c>
    </row>
    <row r="167" s="12" customFormat="1" ht="22.8" customHeight="1">
      <c r="A167" s="12"/>
      <c r="B167" s="194"/>
      <c r="C167" s="195"/>
      <c r="D167" s="196" t="s">
        <v>74</v>
      </c>
      <c r="E167" s="208" t="s">
        <v>295</v>
      </c>
      <c r="F167" s="208" t="s">
        <v>296</v>
      </c>
      <c r="G167" s="195"/>
      <c r="H167" s="195"/>
      <c r="I167" s="198"/>
      <c r="J167" s="209">
        <f>BK167</f>
        <v>0</v>
      </c>
      <c r="K167" s="195"/>
      <c r="L167" s="200"/>
      <c r="M167" s="201"/>
      <c r="N167" s="202"/>
      <c r="O167" s="202"/>
      <c r="P167" s="203">
        <f>SUM(P168:P169)</f>
        <v>0</v>
      </c>
      <c r="Q167" s="202"/>
      <c r="R167" s="203">
        <f>SUM(R168:R169)</f>
        <v>0</v>
      </c>
      <c r="S167" s="202"/>
      <c r="T167" s="204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5" t="s">
        <v>82</v>
      </c>
      <c r="AT167" s="206" t="s">
        <v>74</v>
      </c>
      <c r="AU167" s="206" t="s">
        <v>82</v>
      </c>
      <c r="AY167" s="205" t="s">
        <v>173</v>
      </c>
      <c r="BK167" s="207">
        <f>SUM(BK168:BK169)</f>
        <v>0</v>
      </c>
    </row>
    <row r="168" s="2" customFormat="1" ht="66.75" customHeight="1">
      <c r="A168" s="36"/>
      <c r="B168" s="37"/>
      <c r="C168" s="210" t="s">
        <v>289</v>
      </c>
      <c r="D168" s="210" t="s">
        <v>79</v>
      </c>
      <c r="E168" s="211" t="s">
        <v>1234</v>
      </c>
      <c r="F168" s="212" t="s">
        <v>1235</v>
      </c>
      <c r="G168" s="213" t="s">
        <v>248</v>
      </c>
      <c r="H168" s="214">
        <v>39.670999999999999</v>
      </c>
      <c r="I168" s="215"/>
      <c r="J168" s="216">
        <f>ROUND(I168*H168,2)</f>
        <v>0</v>
      </c>
      <c r="K168" s="212" t="s">
        <v>179</v>
      </c>
      <c r="L168" s="42"/>
      <c r="M168" s="217" t="s">
        <v>19</v>
      </c>
      <c r="N168" s="218" t="s">
        <v>46</v>
      </c>
      <c r="O168" s="82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1" t="s">
        <v>174</v>
      </c>
      <c r="AT168" s="221" t="s">
        <v>79</v>
      </c>
      <c r="AU168" s="221" t="s">
        <v>84</v>
      </c>
      <c r="AY168" s="15" t="s">
        <v>173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5" t="s">
        <v>82</v>
      </c>
      <c r="BK168" s="222">
        <f>ROUND(I168*H168,2)</f>
        <v>0</v>
      </c>
      <c r="BL168" s="15" t="s">
        <v>174</v>
      </c>
      <c r="BM168" s="221" t="s">
        <v>1601</v>
      </c>
    </row>
    <row r="169" s="2" customFormat="1">
      <c r="A169" s="36"/>
      <c r="B169" s="37"/>
      <c r="C169" s="38"/>
      <c r="D169" s="223" t="s">
        <v>181</v>
      </c>
      <c r="E169" s="38"/>
      <c r="F169" s="224" t="s">
        <v>1237</v>
      </c>
      <c r="G169" s="38"/>
      <c r="H169" s="38"/>
      <c r="I169" s="225"/>
      <c r="J169" s="38"/>
      <c r="K169" s="38"/>
      <c r="L169" s="42"/>
      <c r="M169" s="226"/>
      <c r="N169" s="22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181</v>
      </c>
      <c r="AU169" s="15" t="s">
        <v>84</v>
      </c>
    </row>
    <row r="170" s="12" customFormat="1" ht="25.92" customHeight="1">
      <c r="A170" s="12"/>
      <c r="B170" s="194"/>
      <c r="C170" s="195"/>
      <c r="D170" s="196" t="s">
        <v>74</v>
      </c>
      <c r="E170" s="197" t="s">
        <v>302</v>
      </c>
      <c r="F170" s="197" t="s">
        <v>303</v>
      </c>
      <c r="G170" s="195"/>
      <c r="H170" s="195"/>
      <c r="I170" s="198"/>
      <c r="J170" s="199">
        <f>BK170</f>
        <v>0</v>
      </c>
      <c r="K170" s="195"/>
      <c r="L170" s="200"/>
      <c r="M170" s="201"/>
      <c r="N170" s="202"/>
      <c r="O170" s="202"/>
      <c r="P170" s="203">
        <f>P171+P173+P226+P233+P243+P264+P268+P281+P306+P359+P372</f>
        <v>0</v>
      </c>
      <c r="Q170" s="202"/>
      <c r="R170" s="203">
        <f>R171+R173+R226+R233+R243+R264+R268+R281+R306+R359+R372</f>
        <v>7.2663079999999995</v>
      </c>
      <c r="S170" s="202"/>
      <c r="T170" s="204">
        <f>T171+T173+T226+T233+T243+T264+T268+T281+T306+T359+T372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5" t="s">
        <v>84</v>
      </c>
      <c r="AT170" s="206" t="s">
        <v>74</v>
      </c>
      <c r="AU170" s="206" t="s">
        <v>75</v>
      </c>
      <c r="AY170" s="205" t="s">
        <v>173</v>
      </c>
      <c r="BK170" s="207">
        <f>BK171+BK173+BK226+BK233+BK243+BK264+BK268+BK281+BK306+BK359+BK372</f>
        <v>0</v>
      </c>
    </row>
    <row r="171" s="12" customFormat="1" ht="22.8" customHeight="1">
      <c r="A171" s="12"/>
      <c r="B171" s="194"/>
      <c r="C171" s="195"/>
      <c r="D171" s="196" t="s">
        <v>74</v>
      </c>
      <c r="E171" s="208" t="s">
        <v>311</v>
      </c>
      <c r="F171" s="208" t="s">
        <v>312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P172</f>
        <v>0</v>
      </c>
      <c r="Q171" s="202"/>
      <c r="R171" s="203">
        <f>R172</f>
        <v>0</v>
      </c>
      <c r="S171" s="202"/>
      <c r="T171" s="204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84</v>
      </c>
      <c r="AT171" s="206" t="s">
        <v>74</v>
      </c>
      <c r="AU171" s="206" t="s">
        <v>82</v>
      </c>
      <c r="AY171" s="205" t="s">
        <v>173</v>
      </c>
      <c r="BK171" s="207">
        <f>BK172</f>
        <v>0</v>
      </c>
    </row>
    <row r="172" s="2" customFormat="1" ht="16.5" customHeight="1">
      <c r="A172" s="36"/>
      <c r="B172" s="37"/>
      <c r="C172" s="210" t="s">
        <v>297</v>
      </c>
      <c r="D172" s="210" t="s">
        <v>79</v>
      </c>
      <c r="E172" s="211" t="s">
        <v>1238</v>
      </c>
      <c r="F172" s="212" t="s">
        <v>1239</v>
      </c>
      <c r="G172" s="213" t="s">
        <v>1240</v>
      </c>
      <c r="H172" s="214">
        <v>1</v>
      </c>
      <c r="I172" s="215"/>
      <c r="J172" s="216">
        <f>ROUND(I172*H172,2)</f>
        <v>0</v>
      </c>
      <c r="K172" s="212" t="s">
        <v>19</v>
      </c>
      <c r="L172" s="42"/>
      <c r="M172" s="217" t="s">
        <v>19</v>
      </c>
      <c r="N172" s="218" t="s">
        <v>46</v>
      </c>
      <c r="O172" s="82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1" t="s">
        <v>272</v>
      </c>
      <c r="AT172" s="221" t="s">
        <v>79</v>
      </c>
      <c r="AU172" s="221" t="s">
        <v>84</v>
      </c>
      <c r="AY172" s="15" t="s">
        <v>173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5" t="s">
        <v>82</v>
      </c>
      <c r="BK172" s="222">
        <f>ROUND(I172*H172,2)</f>
        <v>0</v>
      </c>
      <c r="BL172" s="15" t="s">
        <v>272</v>
      </c>
      <c r="BM172" s="221" t="s">
        <v>1602</v>
      </c>
    </row>
    <row r="173" s="12" customFormat="1" ht="22.8" customHeight="1">
      <c r="A173" s="12"/>
      <c r="B173" s="194"/>
      <c r="C173" s="195"/>
      <c r="D173" s="196" t="s">
        <v>74</v>
      </c>
      <c r="E173" s="208" t="s">
        <v>342</v>
      </c>
      <c r="F173" s="208" t="s">
        <v>343</v>
      </c>
      <c r="G173" s="195"/>
      <c r="H173" s="195"/>
      <c r="I173" s="198"/>
      <c r="J173" s="209">
        <f>BK173</f>
        <v>0</v>
      </c>
      <c r="K173" s="195"/>
      <c r="L173" s="200"/>
      <c r="M173" s="201"/>
      <c r="N173" s="202"/>
      <c r="O173" s="202"/>
      <c r="P173" s="203">
        <f>SUM(P174:P225)</f>
        <v>0</v>
      </c>
      <c r="Q173" s="202"/>
      <c r="R173" s="203">
        <f>SUM(R174:R225)</f>
        <v>0.42521000000000003</v>
      </c>
      <c r="S173" s="202"/>
      <c r="T173" s="204">
        <f>SUM(T174:T225)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5" t="s">
        <v>84</v>
      </c>
      <c r="AT173" s="206" t="s">
        <v>74</v>
      </c>
      <c r="AU173" s="206" t="s">
        <v>82</v>
      </c>
      <c r="AY173" s="205" t="s">
        <v>173</v>
      </c>
      <c r="BK173" s="207">
        <f>SUM(BK174:BK225)</f>
        <v>0</v>
      </c>
    </row>
    <row r="174" s="2" customFormat="1" ht="33" customHeight="1">
      <c r="A174" s="36"/>
      <c r="B174" s="37"/>
      <c r="C174" s="210" t="s">
        <v>7</v>
      </c>
      <c r="D174" s="210" t="s">
        <v>79</v>
      </c>
      <c r="E174" s="211" t="s">
        <v>1242</v>
      </c>
      <c r="F174" s="212" t="s">
        <v>1243</v>
      </c>
      <c r="G174" s="213" t="s">
        <v>347</v>
      </c>
      <c r="H174" s="214">
        <v>9</v>
      </c>
      <c r="I174" s="215"/>
      <c r="J174" s="216">
        <f>ROUND(I174*H174,2)</f>
        <v>0</v>
      </c>
      <c r="K174" s="212" t="s">
        <v>179</v>
      </c>
      <c r="L174" s="42"/>
      <c r="M174" s="217" t="s">
        <v>19</v>
      </c>
      <c r="N174" s="218" t="s">
        <v>46</v>
      </c>
      <c r="O174" s="82"/>
      <c r="P174" s="219">
        <f>O174*H174</f>
        <v>0</v>
      </c>
      <c r="Q174" s="219">
        <v>0.016969999999999999</v>
      </c>
      <c r="R174" s="219">
        <f>Q174*H174</f>
        <v>0.15272999999999998</v>
      </c>
      <c r="S174" s="219">
        <v>0</v>
      </c>
      <c r="T174" s="22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1" t="s">
        <v>272</v>
      </c>
      <c r="AT174" s="221" t="s">
        <v>79</v>
      </c>
      <c r="AU174" s="221" t="s">
        <v>84</v>
      </c>
      <c r="AY174" s="15" t="s">
        <v>173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5" t="s">
        <v>82</v>
      </c>
      <c r="BK174" s="222">
        <f>ROUND(I174*H174,2)</f>
        <v>0</v>
      </c>
      <c r="BL174" s="15" t="s">
        <v>272</v>
      </c>
      <c r="BM174" s="221" t="s">
        <v>1603</v>
      </c>
    </row>
    <row r="175" s="2" customFormat="1">
      <c r="A175" s="36"/>
      <c r="B175" s="37"/>
      <c r="C175" s="38"/>
      <c r="D175" s="223" t="s">
        <v>181</v>
      </c>
      <c r="E175" s="38"/>
      <c r="F175" s="224" t="s">
        <v>1245</v>
      </c>
      <c r="G175" s="38"/>
      <c r="H175" s="38"/>
      <c r="I175" s="225"/>
      <c r="J175" s="38"/>
      <c r="K175" s="38"/>
      <c r="L175" s="42"/>
      <c r="M175" s="226"/>
      <c r="N175" s="227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181</v>
      </c>
      <c r="AU175" s="15" t="s">
        <v>84</v>
      </c>
    </row>
    <row r="176" s="13" customFormat="1">
      <c r="A176" s="13"/>
      <c r="B176" s="228"/>
      <c r="C176" s="229"/>
      <c r="D176" s="230" t="s">
        <v>183</v>
      </c>
      <c r="E176" s="231" t="s">
        <v>19</v>
      </c>
      <c r="F176" s="232" t="s">
        <v>1103</v>
      </c>
      <c r="G176" s="229"/>
      <c r="H176" s="233">
        <v>9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183</v>
      </c>
      <c r="AU176" s="239" t="s">
        <v>84</v>
      </c>
      <c r="AV176" s="13" t="s">
        <v>84</v>
      </c>
      <c r="AW176" s="13" t="s">
        <v>36</v>
      </c>
      <c r="AX176" s="13" t="s">
        <v>82</v>
      </c>
      <c r="AY176" s="239" t="s">
        <v>173</v>
      </c>
    </row>
    <row r="177" s="2" customFormat="1" ht="24.15" customHeight="1">
      <c r="A177" s="36"/>
      <c r="B177" s="37"/>
      <c r="C177" s="210" t="s">
        <v>313</v>
      </c>
      <c r="D177" s="210" t="s">
        <v>79</v>
      </c>
      <c r="E177" s="211" t="s">
        <v>1604</v>
      </c>
      <c r="F177" s="212" t="s">
        <v>1605</v>
      </c>
      <c r="G177" s="213" t="s">
        <v>322</v>
      </c>
      <c r="H177" s="214">
        <v>1</v>
      </c>
      <c r="I177" s="215"/>
      <c r="J177" s="216">
        <f>ROUND(I177*H177,2)</f>
        <v>0</v>
      </c>
      <c r="K177" s="212" t="s">
        <v>179</v>
      </c>
      <c r="L177" s="42"/>
      <c r="M177" s="217" t="s">
        <v>19</v>
      </c>
      <c r="N177" s="218" t="s">
        <v>46</v>
      </c>
      <c r="O177" s="82"/>
      <c r="P177" s="219">
        <f>O177*H177</f>
        <v>0</v>
      </c>
      <c r="Q177" s="219">
        <v>0.0011900000000000001</v>
      </c>
      <c r="R177" s="219">
        <f>Q177*H177</f>
        <v>0.0011900000000000001</v>
      </c>
      <c r="S177" s="219">
        <v>0</v>
      </c>
      <c r="T177" s="22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1" t="s">
        <v>272</v>
      </c>
      <c r="AT177" s="221" t="s">
        <v>79</v>
      </c>
      <c r="AU177" s="221" t="s">
        <v>84</v>
      </c>
      <c r="AY177" s="15" t="s">
        <v>173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5" t="s">
        <v>82</v>
      </c>
      <c r="BK177" s="222">
        <f>ROUND(I177*H177,2)</f>
        <v>0</v>
      </c>
      <c r="BL177" s="15" t="s">
        <v>272</v>
      </c>
      <c r="BM177" s="221" t="s">
        <v>1606</v>
      </c>
    </row>
    <row r="178" s="2" customFormat="1">
      <c r="A178" s="36"/>
      <c r="B178" s="37"/>
      <c r="C178" s="38"/>
      <c r="D178" s="223" t="s">
        <v>181</v>
      </c>
      <c r="E178" s="38"/>
      <c r="F178" s="224" t="s">
        <v>1607</v>
      </c>
      <c r="G178" s="38"/>
      <c r="H178" s="38"/>
      <c r="I178" s="225"/>
      <c r="J178" s="38"/>
      <c r="K178" s="38"/>
      <c r="L178" s="42"/>
      <c r="M178" s="226"/>
      <c r="N178" s="227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181</v>
      </c>
      <c r="AU178" s="15" t="s">
        <v>84</v>
      </c>
    </row>
    <row r="179" s="2" customFormat="1" ht="24.15" customHeight="1">
      <c r="A179" s="36"/>
      <c r="B179" s="37"/>
      <c r="C179" s="240" t="s">
        <v>319</v>
      </c>
      <c r="D179" s="240" t="s">
        <v>102</v>
      </c>
      <c r="E179" s="241" t="s">
        <v>1608</v>
      </c>
      <c r="F179" s="242" t="s">
        <v>1609</v>
      </c>
      <c r="G179" s="243" t="s">
        <v>322</v>
      </c>
      <c r="H179" s="244">
        <v>1</v>
      </c>
      <c r="I179" s="245"/>
      <c r="J179" s="246">
        <f>ROUND(I179*H179,2)</f>
        <v>0</v>
      </c>
      <c r="K179" s="242" t="s">
        <v>179</v>
      </c>
      <c r="L179" s="247"/>
      <c r="M179" s="248" t="s">
        <v>19</v>
      </c>
      <c r="N179" s="249" t="s">
        <v>46</v>
      </c>
      <c r="O179" s="82"/>
      <c r="P179" s="219">
        <f>O179*H179</f>
        <v>0</v>
      </c>
      <c r="Q179" s="219">
        <v>0.021899999999999999</v>
      </c>
      <c r="R179" s="219">
        <f>Q179*H179</f>
        <v>0.021899999999999999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363</v>
      </c>
      <c r="AT179" s="221" t="s">
        <v>102</v>
      </c>
      <c r="AU179" s="221" t="s">
        <v>84</v>
      </c>
      <c r="AY179" s="15" t="s">
        <v>173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82</v>
      </c>
      <c r="BK179" s="222">
        <f>ROUND(I179*H179,2)</f>
        <v>0</v>
      </c>
      <c r="BL179" s="15" t="s">
        <v>272</v>
      </c>
      <c r="BM179" s="221" t="s">
        <v>1610</v>
      </c>
    </row>
    <row r="180" s="2" customFormat="1" ht="24.15" customHeight="1">
      <c r="A180" s="36"/>
      <c r="B180" s="37"/>
      <c r="C180" s="210" t="s">
        <v>326</v>
      </c>
      <c r="D180" s="210" t="s">
        <v>79</v>
      </c>
      <c r="E180" s="211" t="s">
        <v>1247</v>
      </c>
      <c r="F180" s="212" t="s">
        <v>1248</v>
      </c>
      <c r="G180" s="213" t="s">
        <v>347</v>
      </c>
      <c r="H180" s="214">
        <v>4</v>
      </c>
      <c r="I180" s="215"/>
      <c r="J180" s="216">
        <f>ROUND(I180*H180,2)</f>
        <v>0</v>
      </c>
      <c r="K180" s="212" t="s">
        <v>179</v>
      </c>
      <c r="L180" s="42"/>
      <c r="M180" s="217" t="s">
        <v>19</v>
      </c>
      <c r="N180" s="218" t="s">
        <v>46</v>
      </c>
      <c r="O180" s="82"/>
      <c r="P180" s="219">
        <f>O180*H180</f>
        <v>0</v>
      </c>
      <c r="Q180" s="219">
        <v>0.0011800000000000001</v>
      </c>
      <c r="R180" s="219">
        <f>Q180*H180</f>
        <v>0.0047200000000000002</v>
      </c>
      <c r="S180" s="219">
        <v>0</v>
      </c>
      <c r="T180" s="22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1" t="s">
        <v>272</v>
      </c>
      <c r="AT180" s="221" t="s">
        <v>79</v>
      </c>
      <c r="AU180" s="221" t="s">
        <v>84</v>
      </c>
      <c r="AY180" s="15" t="s">
        <v>173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5" t="s">
        <v>82</v>
      </c>
      <c r="BK180" s="222">
        <f>ROUND(I180*H180,2)</f>
        <v>0</v>
      </c>
      <c r="BL180" s="15" t="s">
        <v>272</v>
      </c>
      <c r="BM180" s="221" t="s">
        <v>1611</v>
      </c>
    </row>
    <row r="181" s="2" customFormat="1">
      <c r="A181" s="36"/>
      <c r="B181" s="37"/>
      <c r="C181" s="38"/>
      <c r="D181" s="223" t="s">
        <v>181</v>
      </c>
      <c r="E181" s="38"/>
      <c r="F181" s="224" t="s">
        <v>1250</v>
      </c>
      <c r="G181" s="38"/>
      <c r="H181" s="38"/>
      <c r="I181" s="225"/>
      <c r="J181" s="38"/>
      <c r="K181" s="38"/>
      <c r="L181" s="42"/>
      <c r="M181" s="226"/>
      <c r="N181" s="227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181</v>
      </c>
      <c r="AU181" s="15" t="s">
        <v>84</v>
      </c>
    </row>
    <row r="182" s="13" customFormat="1">
      <c r="A182" s="13"/>
      <c r="B182" s="228"/>
      <c r="C182" s="229"/>
      <c r="D182" s="230" t="s">
        <v>183</v>
      </c>
      <c r="E182" s="231" t="s">
        <v>19</v>
      </c>
      <c r="F182" s="232" t="s">
        <v>174</v>
      </c>
      <c r="G182" s="229"/>
      <c r="H182" s="233">
        <v>4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183</v>
      </c>
      <c r="AU182" s="239" t="s">
        <v>84</v>
      </c>
      <c r="AV182" s="13" t="s">
        <v>84</v>
      </c>
      <c r="AW182" s="13" t="s">
        <v>36</v>
      </c>
      <c r="AX182" s="13" t="s">
        <v>82</v>
      </c>
      <c r="AY182" s="239" t="s">
        <v>173</v>
      </c>
    </row>
    <row r="183" s="2" customFormat="1" ht="37.8" customHeight="1">
      <c r="A183" s="36"/>
      <c r="B183" s="37"/>
      <c r="C183" s="210" t="s">
        <v>332</v>
      </c>
      <c r="D183" s="210" t="s">
        <v>79</v>
      </c>
      <c r="E183" s="211" t="s">
        <v>345</v>
      </c>
      <c r="F183" s="212" t="s">
        <v>346</v>
      </c>
      <c r="G183" s="213" t="s">
        <v>347</v>
      </c>
      <c r="H183" s="214">
        <v>9</v>
      </c>
      <c r="I183" s="215"/>
      <c r="J183" s="216">
        <f>ROUND(I183*H183,2)</f>
        <v>0</v>
      </c>
      <c r="K183" s="212" t="s">
        <v>179</v>
      </c>
      <c r="L183" s="42"/>
      <c r="M183" s="217" t="s">
        <v>19</v>
      </c>
      <c r="N183" s="218" t="s">
        <v>46</v>
      </c>
      <c r="O183" s="82"/>
      <c r="P183" s="219">
        <f>O183*H183</f>
        <v>0</v>
      </c>
      <c r="Q183" s="219">
        <v>0.017729999999999999</v>
      </c>
      <c r="R183" s="219">
        <f>Q183*H183</f>
        <v>0.15956999999999999</v>
      </c>
      <c r="S183" s="219">
        <v>0</v>
      </c>
      <c r="T183" s="22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1" t="s">
        <v>272</v>
      </c>
      <c r="AT183" s="221" t="s">
        <v>79</v>
      </c>
      <c r="AU183" s="221" t="s">
        <v>84</v>
      </c>
      <c r="AY183" s="15" t="s">
        <v>173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5" t="s">
        <v>82</v>
      </c>
      <c r="BK183" s="222">
        <f>ROUND(I183*H183,2)</f>
        <v>0</v>
      </c>
      <c r="BL183" s="15" t="s">
        <v>272</v>
      </c>
      <c r="BM183" s="221" t="s">
        <v>1612</v>
      </c>
    </row>
    <row r="184" s="2" customFormat="1">
      <c r="A184" s="36"/>
      <c r="B184" s="37"/>
      <c r="C184" s="38"/>
      <c r="D184" s="223" t="s">
        <v>181</v>
      </c>
      <c r="E184" s="38"/>
      <c r="F184" s="224" t="s">
        <v>349</v>
      </c>
      <c r="G184" s="38"/>
      <c r="H184" s="38"/>
      <c r="I184" s="225"/>
      <c r="J184" s="38"/>
      <c r="K184" s="38"/>
      <c r="L184" s="42"/>
      <c r="M184" s="226"/>
      <c r="N184" s="227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181</v>
      </c>
      <c r="AU184" s="15" t="s">
        <v>84</v>
      </c>
    </row>
    <row r="185" s="13" customFormat="1">
      <c r="A185" s="13"/>
      <c r="B185" s="228"/>
      <c r="C185" s="229"/>
      <c r="D185" s="230" t="s">
        <v>183</v>
      </c>
      <c r="E185" s="231" t="s">
        <v>19</v>
      </c>
      <c r="F185" s="232" t="s">
        <v>1613</v>
      </c>
      <c r="G185" s="229"/>
      <c r="H185" s="233">
        <v>9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183</v>
      </c>
      <c r="AU185" s="239" t="s">
        <v>84</v>
      </c>
      <c r="AV185" s="13" t="s">
        <v>84</v>
      </c>
      <c r="AW185" s="13" t="s">
        <v>36</v>
      </c>
      <c r="AX185" s="13" t="s">
        <v>82</v>
      </c>
      <c r="AY185" s="239" t="s">
        <v>173</v>
      </c>
    </row>
    <row r="186" s="2" customFormat="1" ht="37.8" customHeight="1">
      <c r="A186" s="36"/>
      <c r="B186" s="37"/>
      <c r="C186" s="210" t="s">
        <v>337</v>
      </c>
      <c r="D186" s="210" t="s">
        <v>79</v>
      </c>
      <c r="E186" s="211" t="s">
        <v>1614</v>
      </c>
      <c r="F186" s="212" t="s">
        <v>1615</v>
      </c>
      <c r="G186" s="213" t="s">
        <v>347</v>
      </c>
      <c r="H186" s="214">
        <v>1</v>
      </c>
      <c r="I186" s="215"/>
      <c r="J186" s="216">
        <f>ROUND(I186*H186,2)</f>
        <v>0</v>
      </c>
      <c r="K186" s="212" t="s">
        <v>179</v>
      </c>
      <c r="L186" s="42"/>
      <c r="M186" s="217" t="s">
        <v>19</v>
      </c>
      <c r="N186" s="218" t="s">
        <v>46</v>
      </c>
      <c r="O186" s="82"/>
      <c r="P186" s="219">
        <f>O186*H186</f>
        <v>0</v>
      </c>
      <c r="Q186" s="219">
        <v>0.019210000000000001</v>
      </c>
      <c r="R186" s="219">
        <f>Q186*H186</f>
        <v>0.019210000000000001</v>
      </c>
      <c r="S186" s="219">
        <v>0</v>
      </c>
      <c r="T186" s="22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1" t="s">
        <v>272</v>
      </c>
      <c r="AT186" s="221" t="s">
        <v>79</v>
      </c>
      <c r="AU186" s="221" t="s">
        <v>84</v>
      </c>
      <c r="AY186" s="15" t="s">
        <v>173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5" t="s">
        <v>82</v>
      </c>
      <c r="BK186" s="222">
        <f>ROUND(I186*H186,2)</f>
        <v>0</v>
      </c>
      <c r="BL186" s="15" t="s">
        <v>272</v>
      </c>
      <c r="BM186" s="221" t="s">
        <v>1616</v>
      </c>
    </row>
    <row r="187" s="2" customFormat="1">
      <c r="A187" s="36"/>
      <c r="B187" s="37"/>
      <c r="C187" s="38"/>
      <c r="D187" s="223" t="s">
        <v>181</v>
      </c>
      <c r="E187" s="38"/>
      <c r="F187" s="224" t="s">
        <v>1617</v>
      </c>
      <c r="G187" s="38"/>
      <c r="H187" s="38"/>
      <c r="I187" s="225"/>
      <c r="J187" s="38"/>
      <c r="K187" s="38"/>
      <c r="L187" s="42"/>
      <c r="M187" s="226"/>
      <c r="N187" s="227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181</v>
      </c>
      <c r="AU187" s="15" t="s">
        <v>84</v>
      </c>
    </row>
    <row r="188" s="2" customFormat="1" ht="24.15" customHeight="1">
      <c r="A188" s="36"/>
      <c r="B188" s="37"/>
      <c r="C188" s="210" t="s">
        <v>344</v>
      </c>
      <c r="D188" s="210" t="s">
        <v>79</v>
      </c>
      <c r="E188" s="211" t="s">
        <v>1254</v>
      </c>
      <c r="F188" s="212" t="s">
        <v>1255</v>
      </c>
      <c r="G188" s="213" t="s">
        <v>322</v>
      </c>
      <c r="H188" s="214">
        <v>5</v>
      </c>
      <c r="I188" s="215"/>
      <c r="J188" s="216">
        <f>ROUND(I188*H188,2)</f>
        <v>0</v>
      </c>
      <c r="K188" s="212" t="s">
        <v>179</v>
      </c>
      <c r="L188" s="42"/>
      <c r="M188" s="217" t="s">
        <v>19</v>
      </c>
      <c r="N188" s="218" t="s">
        <v>46</v>
      </c>
      <c r="O188" s="82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1" t="s">
        <v>272</v>
      </c>
      <c r="AT188" s="221" t="s">
        <v>79</v>
      </c>
      <c r="AU188" s="221" t="s">
        <v>84</v>
      </c>
      <c r="AY188" s="15" t="s">
        <v>173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5" t="s">
        <v>82</v>
      </c>
      <c r="BK188" s="222">
        <f>ROUND(I188*H188,2)</f>
        <v>0</v>
      </c>
      <c r="BL188" s="15" t="s">
        <v>272</v>
      </c>
      <c r="BM188" s="221" t="s">
        <v>1618</v>
      </c>
    </row>
    <row r="189" s="2" customFormat="1">
      <c r="A189" s="36"/>
      <c r="B189" s="37"/>
      <c r="C189" s="38"/>
      <c r="D189" s="223" t="s">
        <v>181</v>
      </c>
      <c r="E189" s="38"/>
      <c r="F189" s="224" t="s">
        <v>1257</v>
      </c>
      <c r="G189" s="38"/>
      <c r="H189" s="38"/>
      <c r="I189" s="225"/>
      <c r="J189" s="38"/>
      <c r="K189" s="38"/>
      <c r="L189" s="42"/>
      <c r="M189" s="226"/>
      <c r="N189" s="22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181</v>
      </c>
      <c r="AU189" s="15" t="s">
        <v>84</v>
      </c>
    </row>
    <row r="190" s="2" customFormat="1" ht="16.5" customHeight="1">
      <c r="A190" s="36"/>
      <c r="B190" s="37"/>
      <c r="C190" s="240" t="s">
        <v>350</v>
      </c>
      <c r="D190" s="240" t="s">
        <v>102</v>
      </c>
      <c r="E190" s="241" t="s">
        <v>1259</v>
      </c>
      <c r="F190" s="242" t="s">
        <v>1260</v>
      </c>
      <c r="G190" s="243" t="s">
        <v>322</v>
      </c>
      <c r="H190" s="244">
        <v>5</v>
      </c>
      <c r="I190" s="245"/>
      <c r="J190" s="246">
        <f>ROUND(I190*H190,2)</f>
        <v>0</v>
      </c>
      <c r="K190" s="242" t="s">
        <v>179</v>
      </c>
      <c r="L190" s="247"/>
      <c r="M190" s="248" t="s">
        <v>19</v>
      </c>
      <c r="N190" s="249" t="s">
        <v>46</v>
      </c>
      <c r="O190" s="82"/>
      <c r="P190" s="219">
        <f>O190*H190</f>
        <v>0</v>
      </c>
      <c r="Q190" s="219">
        <v>0.00050000000000000001</v>
      </c>
      <c r="R190" s="219">
        <f>Q190*H190</f>
        <v>0.0025000000000000001</v>
      </c>
      <c r="S190" s="219">
        <v>0</v>
      </c>
      <c r="T190" s="22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1" t="s">
        <v>363</v>
      </c>
      <c r="AT190" s="221" t="s">
        <v>102</v>
      </c>
      <c r="AU190" s="221" t="s">
        <v>84</v>
      </c>
      <c r="AY190" s="15" t="s">
        <v>173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5" t="s">
        <v>82</v>
      </c>
      <c r="BK190" s="222">
        <f>ROUND(I190*H190,2)</f>
        <v>0</v>
      </c>
      <c r="BL190" s="15" t="s">
        <v>272</v>
      </c>
      <c r="BM190" s="221" t="s">
        <v>1619</v>
      </c>
    </row>
    <row r="191" s="2" customFormat="1" ht="24.15" customHeight="1">
      <c r="A191" s="36"/>
      <c r="B191" s="37"/>
      <c r="C191" s="210" t="s">
        <v>355</v>
      </c>
      <c r="D191" s="210" t="s">
        <v>79</v>
      </c>
      <c r="E191" s="211" t="s">
        <v>1262</v>
      </c>
      <c r="F191" s="212" t="s">
        <v>1263</v>
      </c>
      <c r="G191" s="213" t="s">
        <v>322</v>
      </c>
      <c r="H191" s="214">
        <v>10</v>
      </c>
      <c r="I191" s="215"/>
      <c r="J191" s="216">
        <f>ROUND(I191*H191,2)</f>
        <v>0</v>
      </c>
      <c r="K191" s="212" t="s">
        <v>179</v>
      </c>
      <c r="L191" s="42"/>
      <c r="M191" s="217" t="s">
        <v>19</v>
      </c>
      <c r="N191" s="218" t="s">
        <v>46</v>
      </c>
      <c r="O191" s="82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1" t="s">
        <v>272</v>
      </c>
      <c r="AT191" s="221" t="s">
        <v>79</v>
      </c>
      <c r="AU191" s="221" t="s">
        <v>84</v>
      </c>
      <c r="AY191" s="15" t="s">
        <v>173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5" t="s">
        <v>82</v>
      </c>
      <c r="BK191" s="222">
        <f>ROUND(I191*H191,2)</f>
        <v>0</v>
      </c>
      <c r="BL191" s="15" t="s">
        <v>272</v>
      </c>
      <c r="BM191" s="221" t="s">
        <v>1620</v>
      </c>
    </row>
    <row r="192" s="2" customFormat="1">
      <c r="A192" s="36"/>
      <c r="B192" s="37"/>
      <c r="C192" s="38"/>
      <c r="D192" s="223" t="s">
        <v>181</v>
      </c>
      <c r="E192" s="38"/>
      <c r="F192" s="224" t="s">
        <v>1265</v>
      </c>
      <c r="G192" s="38"/>
      <c r="H192" s="38"/>
      <c r="I192" s="225"/>
      <c r="J192" s="38"/>
      <c r="K192" s="38"/>
      <c r="L192" s="42"/>
      <c r="M192" s="226"/>
      <c r="N192" s="22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181</v>
      </c>
      <c r="AU192" s="15" t="s">
        <v>84</v>
      </c>
    </row>
    <row r="193" s="2" customFormat="1" ht="16.5" customHeight="1">
      <c r="A193" s="36"/>
      <c r="B193" s="37"/>
      <c r="C193" s="240" t="s">
        <v>360</v>
      </c>
      <c r="D193" s="240" t="s">
        <v>102</v>
      </c>
      <c r="E193" s="241" t="s">
        <v>1267</v>
      </c>
      <c r="F193" s="242" t="s">
        <v>1268</v>
      </c>
      <c r="G193" s="243" t="s">
        <v>322</v>
      </c>
      <c r="H193" s="244">
        <v>10</v>
      </c>
      <c r="I193" s="245"/>
      <c r="J193" s="246">
        <f>ROUND(I193*H193,2)</f>
        <v>0</v>
      </c>
      <c r="K193" s="242" t="s">
        <v>179</v>
      </c>
      <c r="L193" s="247"/>
      <c r="M193" s="248" t="s">
        <v>19</v>
      </c>
      <c r="N193" s="249" t="s">
        <v>46</v>
      </c>
      <c r="O193" s="82"/>
      <c r="P193" s="219">
        <f>O193*H193</f>
        <v>0</v>
      </c>
      <c r="Q193" s="219">
        <v>0.00050000000000000001</v>
      </c>
      <c r="R193" s="219">
        <f>Q193*H193</f>
        <v>0.0050000000000000001</v>
      </c>
      <c r="S193" s="219">
        <v>0</v>
      </c>
      <c r="T193" s="22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1" t="s">
        <v>363</v>
      </c>
      <c r="AT193" s="221" t="s">
        <v>102</v>
      </c>
      <c r="AU193" s="221" t="s">
        <v>84</v>
      </c>
      <c r="AY193" s="15" t="s">
        <v>173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5" t="s">
        <v>82</v>
      </c>
      <c r="BK193" s="222">
        <f>ROUND(I193*H193,2)</f>
        <v>0</v>
      </c>
      <c r="BL193" s="15" t="s">
        <v>272</v>
      </c>
      <c r="BM193" s="221" t="s">
        <v>1621</v>
      </c>
    </row>
    <row r="194" s="2" customFormat="1" ht="24.15" customHeight="1">
      <c r="A194" s="36"/>
      <c r="B194" s="37"/>
      <c r="C194" s="210" t="s">
        <v>365</v>
      </c>
      <c r="D194" s="210" t="s">
        <v>79</v>
      </c>
      <c r="E194" s="211" t="s">
        <v>1270</v>
      </c>
      <c r="F194" s="212" t="s">
        <v>1271</v>
      </c>
      <c r="G194" s="213" t="s">
        <v>322</v>
      </c>
      <c r="H194" s="214">
        <v>3</v>
      </c>
      <c r="I194" s="215"/>
      <c r="J194" s="216">
        <f>ROUND(I194*H194,2)</f>
        <v>0</v>
      </c>
      <c r="K194" s="212" t="s">
        <v>179</v>
      </c>
      <c r="L194" s="42"/>
      <c r="M194" s="217" t="s">
        <v>19</v>
      </c>
      <c r="N194" s="218" t="s">
        <v>46</v>
      </c>
      <c r="O194" s="82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272</v>
      </c>
      <c r="AT194" s="221" t="s">
        <v>79</v>
      </c>
      <c r="AU194" s="221" t="s">
        <v>84</v>
      </c>
      <c r="AY194" s="15" t="s">
        <v>173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5" t="s">
        <v>82</v>
      </c>
      <c r="BK194" s="222">
        <f>ROUND(I194*H194,2)</f>
        <v>0</v>
      </c>
      <c r="BL194" s="15" t="s">
        <v>272</v>
      </c>
      <c r="BM194" s="221" t="s">
        <v>1622</v>
      </c>
    </row>
    <row r="195" s="2" customFormat="1">
      <c r="A195" s="36"/>
      <c r="B195" s="37"/>
      <c r="C195" s="38"/>
      <c r="D195" s="223" t="s">
        <v>181</v>
      </c>
      <c r="E195" s="38"/>
      <c r="F195" s="224" t="s">
        <v>1273</v>
      </c>
      <c r="G195" s="38"/>
      <c r="H195" s="38"/>
      <c r="I195" s="225"/>
      <c r="J195" s="38"/>
      <c r="K195" s="38"/>
      <c r="L195" s="42"/>
      <c r="M195" s="226"/>
      <c r="N195" s="22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181</v>
      </c>
      <c r="AU195" s="15" t="s">
        <v>84</v>
      </c>
    </row>
    <row r="196" s="2" customFormat="1" ht="24.15" customHeight="1">
      <c r="A196" s="36"/>
      <c r="B196" s="37"/>
      <c r="C196" s="240" t="s">
        <v>363</v>
      </c>
      <c r="D196" s="240" t="s">
        <v>102</v>
      </c>
      <c r="E196" s="241" t="s">
        <v>1275</v>
      </c>
      <c r="F196" s="242" t="s">
        <v>1276</v>
      </c>
      <c r="G196" s="243" t="s">
        <v>322</v>
      </c>
      <c r="H196" s="244">
        <v>3</v>
      </c>
      <c r="I196" s="245"/>
      <c r="J196" s="246">
        <f>ROUND(I196*H196,2)</f>
        <v>0</v>
      </c>
      <c r="K196" s="242" t="s">
        <v>179</v>
      </c>
      <c r="L196" s="247"/>
      <c r="M196" s="248" t="s">
        <v>19</v>
      </c>
      <c r="N196" s="249" t="s">
        <v>46</v>
      </c>
      <c r="O196" s="82"/>
      <c r="P196" s="219">
        <f>O196*H196</f>
        <v>0</v>
      </c>
      <c r="Q196" s="219">
        <v>0.00050000000000000001</v>
      </c>
      <c r="R196" s="219">
        <f>Q196*H196</f>
        <v>0.0015</v>
      </c>
      <c r="S196" s="219">
        <v>0</v>
      </c>
      <c r="T196" s="22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1" t="s">
        <v>363</v>
      </c>
      <c r="AT196" s="221" t="s">
        <v>102</v>
      </c>
      <c r="AU196" s="221" t="s">
        <v>84</v>
      </c>
      <c r="AY196" s="15" t="s">
        <v>173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5" t="s">
        <v>82</v>
      </c>
      <c r="BK196" s="222">
        <f>ROUND(I196*H196,2)</f>
        <v>0</v>
      </c>
      <c r="BL196" s="15" t="s">
        <v>272</v>
      </c>
      <c r="BM196" s="221" t="s">
        <v>1623</v>
      </c>
    </row>
    <row r="197" s="2" customFormat="1" ht="24.15" customHeight="1">
      <c r="A197" s="36"/>
      <c r="B197" s="37"/>
      <c r="C197" s="210" t="s">
        <v>378</v>
      </c>
      <c r="D197" s="210" t="s">
        <v>79</v>
      </c>
      <c r="E197" s="211" t="s">
        <v>1278</v>
      </c>
      <c r="F197" s="212" t="s">
        <v>1279</v>
      </c>
      <c r="G197" s="213" t="s">
        <v>322</v>
      </c>
      <c r="H197" s="214">
        <v>19</v>
      </c>
      <c r="I197" s="215"/>
      <c r="J197" s="216">
        <f>ROUND(I197*H197,2)</f>
        <v>0</v>
      </c>
      <c r="K197" s="212" t="s">
        <v>179</v>
      </c>
      <c r="L197" s="42"/>
      <c r="M197" s="217" t="s">
        <v>19</v>
      </c>
      <c r="N197" s="218" t="s">
        <v>46</v>
      </c>
      <c r="O197" s="82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1" t="s">
        <v>272</v>
      </c>
      <c r="AT197" s="221" t="s">
        <v>79</v>
      </c>
      <c r="AU197" s="221" t="s">
        <v>84</v>
      </c>
      <c r="AY197" s="15" t="s">
        <v>173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5" t="s">
        <v>82</v>
      </c>
      <c r="BK197" s="222">
        <f>ROUND(I197*H197,2)</f>
        <v>0</v>
      </c>
      <c r="BL197" s="15" t="s">
        <v>272</v>
      </c>
      <c r="BM197" s="221" t="s">
        <v>1624</v>
      </c>
    </row>
    <row r="198" s="2" customFormat="1">
      <c r="A198" s="36"/>
      <c r="B198" s="37"/>
      <c r="C198" s="38"/>
      <c r="D198" s="223" t="s">
        <v>181</v>
      </c>
      <c r="E198" s="38"/>
      <c r="F198" s="224" t="s">
        <v>1281</v>
      </c>
      <c r="G198" s="38"/>
      <c r="H198" s="38"/>
      <c r="I198" s="225"/>
      <c r="J198" s="38"/>
      <c r="K198" s="38"/>
      <c r="L198" s="42"/>
      <c r="M198" s="226"/>
      <c r="N198" s="227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181</v>
      </c>
      <c r="AU198" s="15" t="s">
        <v>84</v>
      </c>
    </row>
    <row r="199" s="2" customFormat="1" ht="24.15" customHeight="1">
      <c r="A199" s="36"/>
      <c r="B199" s="37"/>
      <c r="C199" s="240" t="s">
        <v>384</v>
      </c>
      <c r="D199" s="240" t="s">
        <v>102</v>
      </c>
      <c r="E199" s="241" t="s">
        <v>1282</v>
      </c>
      <c r="F199" s="242" t="s">
        <v>1283</v>
      </c>
      <c r="G199" s="243" t="s">
        <v>322</v>
      </c>
      <c r="H199" s="244">
        <v>10</v>
      </c>
      <c r="I199" s="245"/>
      <c r="J199" s="246">
        <f>ROUND(I199*H199,2)</f>
        <v>0</v>
      </c>
      <c r="K199" s="242" t="s">
        <v>179</v>
      </c>
      <c r="L199" s="247"/>
      <c r="M199" s="248" t="s">
        <v>19</v>
      </c>
      <c r="N199" s="249" t="s">
        <v>46</v>
      </c>
      <c r="O199" s="82"/>
      <c r="P199" s="219">
        <f>O199*H199</f>
        <v>0</v>
      </c>
      <c r="Q199" s="219">
        <v>0.0012999999999999999</v>
      </c>
      <c r="R199" s="219">
        <f>Q199*H199</f>
        <v>0.012999999999999999</v>
      </c>
      <c r="S199" s="219">
        <v>0</v>
      </c>
      <c r="T199" s="22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1" t="s">
        <v>363</v>
      </c>
      <c r="AT199" s="221" t="s">
        <v>102</v>
      </c>
      <c r="AU199" s="221" t="s">
        <v>84</v>
      </c>
      <c r="AY199" s="15" t="s">
        <v>173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5" t="s">
        <v>82</v>
      </c>
      <c r="BK199" s="222">
        <f>ROUND(I199*H199,2)</f>
        <v>0</v>
      </c>
      <c r="BL199" s="15" t="s">
        <v>272</v>
      </c>
      <c r="BM199" s="221" t="s">
        <v>1625</v>
      </c>
    </row>
    <row r="200" s="2" customFormat="1" ht="24.15" customHeight="1">
      <c r="A200" s="36"/>
      <c r="B200" s="37"/>
      <c r="C200" s="240" t="s">
        <v>389</v>
      </c>
      <c r="D200" s="240" t="s">
        <v>102</v>
      </c>
      <c r="E200" s="241" t="s">
        <v>1285</v>
      </c>
      <c r="F200" s="242" t="s">
        <v>1286</v>
      </c>
      <c r="G200" s="243" t="s">
        <v>322</v>
      </c>
      <c r="H200" s="244">
        <v>3</v>
      </c>
      <c r="I200" s="245"/>
      <c r="J200" s="246">
        <f>ROUND(I200*H200,2)</f>
        <v>0</v>
      </c>
      <c r="K200" s="242" t="s">
        <v>179</v>
      </c>
      <c r="L200" s="247"/>
      <c r="M200" s="248" t="s">
        <v>19</v>
      </c>
      <c r="N200" s="249" t="s">
        <v>46</v>
      </c>
      <c r="O200" s="82"/>
      <c r="P200" s="219">
        <f>O200*H200</f>
        <v>0</v>
      </c>
      <c r="Q200" s="219">
        <v>0.00080000000000000004</v>
      </c>
      <c r="R200" s="219">
        <f>Q200*H200</f>
        <v>0.0024000000000000002</v>
      </c>
      <c r="S200" s="219">
        <v>0</v>
      </c>
      <c r="T200" s="22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1" t="s">
        <v>363</v>
      </c>
      <c r="AT200" s="221" t="s">
        <v>102</v>
      </c>
      <c r="AU200" s="221" t="s">
        <v>84</v>
      </c>
      <c r="AY200" s="15" t="s">
        <v>173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5" t="s">
        <v>82</v>
      </c>
      <c r="BK200" s="222">
        <f>ROUND(I200*H200,2)</f>
        <v>0</v>
      </c>
      <c r="BL200" s="15" t="s">
        <v>272</v>
      </c>
      <c r="BM200" s="221" t="s">
        <v>1626</v>
      </c>
    </row>
    <row r="201" s="2" customFormat="1" ht="16.5" customHeight="1">
      <c r="A201" s="36"/>
      <c r="B201" s="37"/>
      <c r="C201" s="240" t="s">
        <v>394</v>
      </c>
      <c r="D201" s="240" t="s">
        <v>102</v>
      </c>
      <c r="E201" s="241" t="s">
        <v>1289</v>
      </c>
      <c r="F201" s="242" t="s">
        <v>1290</v>
      </c>
      <c r="G201" s="243" t="s">
        <v>464</v>
      </c>
      <c r="H201" s="244">
        <v>6</v>
      </c>
      <c r="I201" s="245"/>
      <c r="J201" s="246">
        <f>ROUND(I201*H201,2)</f>
        <v>0</v>
      </c>
      <c r="K201" s="242" t="s">
        <v>19</v>
      </c>
      <c r="L201" s="247"/>
      <c r="M201" s="248" t="s">
        <v>19</v>
      </c>
      <c r="N201" s="249" t="s">
        <v>46</v>
      </c>
      <c r="O201" s="82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1" t="s">
        <v>363</v>
      </c>
      <c r="AT201" s="221" t="s">
        <v>102</v>
      </c>
      <c r="AU201" s="221" t="s">
        <v>84</v>
      </c>
      <c r="AY201" s="15" t="s">
        <v>173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5" t="s">
        <v>82</v>
      </c>
      <c r="BK201" s="222">
        <f>ROUND(I201*H201,2)</f>
        <v>0</v>
      </c>
      <c r="BL201" s="15" t="s">
        <v>272</v>
      </c>
      <c r="BM201" s="221" t="s">
        <v>1627</v>
      </c>
    </row>
    <row r="202" s="2" customFormat="1" ht="24.15" customHeight="1">
      <c r="A202" s="36"/>
      <c r="B202" s="37"/>
      <c r="C202" s="210" t="s">
        <v>401</v>
      </c>
      <c r="D202" s="210" t="s">
        <v>79</v>
      </c>
      <c r="E202" s="211" t="s">
        <v>1628</v>
      </c>
      <c r="F202" s="212" t="s">
        <v>1629</v>
      </c>
      <c r="G202" s="213" t="s">
        <v>322</v>
      </c>
      <c r="H202" s="214">
        <v>1</v>
      </c>
      <c r="I202" s="215"/>
      <c r="J202" s="216">
        <f>ROUND(I202*H202,2)</f>
        <v>0</v>
      </c>
      <c r="K202" s="212" t="s">
        <v>179</v>
      </c>
      <c r="L202" s="42"/>
      <c r="M202" s="217" t="s">
        <v>19</v>
      </c>
      <c r="N202" s="218" t="s">
        <v>46</v>
      </c>
      <c r="O202" s="82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272</v>
      </c>
      <c r="AT202" s="221" t="s">
        <v>79</v>
      </c>
      <c r="AU202" s="221" t="s">
        <v>84</v>
      </c>
      <c r="AY202" s="15" t="s">
        <v>173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5" t="s">
        <v>82</v>
      </c>
      <c r="BK202" s="222">
        <f>ROUND(I202*H202,2)</f>
        <v>0</v>
      </c>
      <c r="BL202" s="15" t="s">
        <v>272</v>
      </c>
      <c r="BM202" s="221" t="s">
        <v>1630</v>
      </c>
    </row>
    <row r="203" s="2" customFormat="1">
      <c r="A203" s="36"/>
      <c r="B203" s="37"/>
      <c r="C203" s="38"/>
      <c r="D203" s="223" t="s">
        <v>181</v>
      </c>
      <c r="E203" s="38"/>
      <c r="F203" s="224" t="s">
        <v>1631</v>
      </c>
      <c r="G203" s="38"/>
      <c r="H203" s="38"/>
      <c r="I203" s="225"/>
      <c r="J203" s="38"/>
      <c r="K203" s="38"/>
      <c r="L203" s="42"/>
      <c r="M203" s="226"/>
      <c r="N203" s="227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181</v>
      </c>
      <c r="AU203" s="15" t="s">
        <v>84</v>
      </c>
    </row>
    <row r="204" s="2" customFormat="1" ht="16.5" customHeight="1">
      <c r="A204" s="36"/>
      <c r="B204" s="37"/>
      <c r="C204" s="240" t="s">
        <v>405</v>
      </c>
      <c r="D204" s="240" t="s">
        <v>102</v>
      </c>
      <c r="E204" s="241" t="s">
        <v>1632</v>
      </c>
      <c r="F204" s="242" t="s">
        <v>1633</v>
      </c>
      <c r="G204" s="243" t="s">
        <v>322</v>
      </c>
      <c r="H204" s="244">
        <v>1</v>
      </c>
      <c r="I204" s="245"/>
      <c r="J204" s="246">
        <f>ROUND(I204*H204,2)</f>
        <v>0</v>
      </c>
      <c r="K204" s="242" t="s">
        <v>179</v>
      </c>
      <c r="L204" s="247"/>
      <c r="M204" s="248" t="s">
        <v>19</v>
      </c>
      <c r="N204" s="249" t="s">
        <v>46</v>
      </c>
      <c r="O204" s="82"/>
      <c r="P204" s="219">
        <f>O204*H204</f>
        <v>0</v>
      </c>
      <c r="Q204" s="219">
        <v>0.00075000000000000002</v>
      </c>
      <c r="R204" s="219">
        <f>Q204*H204</f>
        <v>0.00075000000000000002</v>
      </c>
      <c r="S204" s="219">
        <v>0</v>
      </c>
      <c r="T204" s="22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1" t="s">
        <v>363</v>
      </c>
      <c r="AT204" s="221" t="s">
        <v>102</v>
      </c>
      <c r="AU204" s="221" t="s">
        <v>84</v>
      </c>
      <c r="AY204" s="15" t="s">
        <v>173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5" t="s">
        <v>82</v>
      </c>
      <c r="BK204" s="222">
        <f>ROUND(I204*H204,2)</f>
        <v>0</v>
      </c>
      <c r="BL204" s="15" t="s">
        <v>272</v>
      </c>
      <c r="BM204" s="221" t="s">
        <v>1634</v>
      </c>
    </row>
    <row r="205" s="2" customFormat="1" ht="24.15" customHeight="1">
      <c r="A205" s="36"/>
      <c r="B205" s="37"/>
      <c r="C205" s="210" t="s">
        <v>411</v>
      </c>
      <c r="D205" s="210" t="s">
        <v>79</v>
      </c>
      <c r="E205" s="211" t="s">
        <v>1635</v>
      </c>
      <c r="F205" s="212" t="s">
        <v>1636</v>
      </c>
      <c r="G205" s="213" t="s">
        <v>322</v>
      </c>
      <c r="H205" s="214">
        <v>1</v>
      </c>
      <c r="I205" s="215"/>
      <c r="J205" s="216">
        <f>ROUND(I205*H205,2)</f>
        <v>0</v>
      </c>
      <c r="K205" s="212" t="s">
        <v>179</v>
      </c>
      <c r="L205" s="42"/>
      <c r="M205" s="217" t="s">
        <v>19</v>
      </c>
      <c r="N205" s="218" t="s">
        <v>46</v>
      </c>
      <c r="O205" s="82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272</v>
      </c>
      <c r="AT205" s="221" t="s">
        <v>79</v>
      </c>
      <c r="AU205" s="221" t="s">
        <v>84</v>
      </c>
      <c r="AY205" s="15" t="s">
        <v>173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5" t="s">
        <v>82</v>
      </c>
      <c r="BK205" s="222">
        <f>ROUND(I205*H205,2)</f>
        <v>0</v>
      </c>
      <c r="BL205" s="15" t="s">
        <v>272</v>
      </c>
      <c r="BM205" s="221" t="s">
        <v>1637</v>
      </c>
    </row>
    <row r="206" s="2" customFormat="1">
      <c r="A206" s="36"/>
      <c r="B206" s="37"/>
      <c r="C206" s="38"/>
      <c r="D206" s="223" t="s">
        <v>181</v>
      </c>
      <c r="E206" s="38"/>
      <c r="F206" s="224" t="s">
        <v>1638</v>
      </c>
      <c r="G206" s="38"/>
      <c r="H206" s="38"/>
      <c r="I206" s="225"/>
      <c r="J206" s="38"/>
      <c r="K206" s="38"/>
      <c r="L206" s="42"/>
      <c r="M206" s="226"/>
      <c r="N206" s="227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181</v>
      </c>
      <c r="AU206" s="15" t="s">
        <v>84</v>
      </c>
    </row>
    <row r="207" s="2" customFormat="1" ht="16.5" customHeight="1">
      <c r="A207" s="36"/>
      <c r="B207" s="37"/>
      <c r="C207" s="240" t="s">
        <v>418</v>
      </c>
      <c r="D207" s="240" t="s">
        <v>102</v>
      </c>
      <c r="E207" s="241" t="s">
        <v>1639</v>
      </c>
      <c r="F207" s="242" t="s">
        <v>1640</v>
      </c>
      <c r="G207" s="243" t="s">
        <v>322</v>
      </c>
      <c r="H207" s="244">
        <v>1</v>
      </c>
      <c r="I207" s="245"/>
      <c r="J207" s="246">
        <f>ROUND(I207*H207,2)</f>
        <v>0</v>
      </c>
      <c r="K207" s="242" t="s">
        <v>179</v>
      </c>
      <c r="L207" s="247"/>
      <c r="M207" s="248" t="s">
        <v>19</v>
      </c>
      <c r="N207" s="249" t="s">
        <v>46</v>
      </c>
      <c r="O207" s="82"/>
      <c r="P207" s="219">
        <f>O207*H207</f>
        <v>0</v>
      </c>
      <c r="Q207" s="219">
        <v>0.00075000000000000002</v>
      </c>
      <c r="R207" s="219">
        <f>Q207*H207</f>
        <v>0.00075000000000000002</v>
      </c>
      <c r="S207" s="219">
        <v>0</v>
      </c>
      <c r="T207" s="22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1" t="s">
        <v>363</v>
      </c>
      <c r="AT207" s="221" t="s">
        <v>102</v>
      </c>
      <c r="AU207" s="221" t="s">
        <v>84</v>
      </c>
      <c r="AY207" s="15" t="s">
        <v>173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5" t="s">
        <v>82</v>
      </c>
      <c r="BK207" s="222">
        <f>ROUND(I207*H207,2)</f>
        <v>0</v>
      </c>
      <c r="BL207" s="15" t="s">
        <v>272</v>
      </c>
      <c r="BM207" s="221" t="s">
        <v>1641</v>
      </c>
    </row>
    <row r="208" s="2" customFormat="1" ht="33" customHeight="1">
      <c r="A208" s="36"/>
      <c r="B208" s="37"/>
      <c r="C208" s="210" t="s">
        <v>424</v>
      </c>
      <c r="D208" s="210" t="s">
        <v>79</v>
      </c>
      <c r="E208" s="211" t="s">
        <v>1292</v>
      </c>
      <c r="F208" s="212" t="s">
        <v>1293</v>
      </c>
      <c r="G208" s="213" t="s">
        <v>347</v>
      </c>
      <c r="H208" s="214">
        <v>1</v>
      </c>
      <c r="I208" s="215"/>
      <c r="J208" s="216">
        <f>ROUND(I208*H208,2)</f>
        <v>0</v>
      </c>
      <c r="K208" s="212" t="s">
        <v>179</v>
      </c>
      <c r="L208" s="42"/>
      <c r="M208" s="217" t="s">
        <v>19</v>
      </c>
      <c r="N208" s="218" t="s">
        <v>46</v>
      </c>
      <c r="O208" s="82"/>
      <c r="P208" s="219">
        <f>O208*H208</f>
        <v>0</v>
      </c>
      <c r="Q208" s="219">
        <v>0.014749999999999999</v>
      </c>
      <c r="R208" s="219">
        <f>Q208*H208</f>
        <v>0.014749999999999999</v>
      </c>
      <c r="S208" s="219">
        <v>0</v>
      </c>
      <c r="T208" s="22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1" t="s">
        <v>272</v>
      </c>
      <c r="AT208" s="221" t="s">
        <v>79</v>
      </c>
      <c r="AU208" s="221" t="s">
        <v>84</v>
      </c>
      <c r="AY208" s="15" t="s">
        <v>173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5" t="s">
        <v>82</v>
      </c>
      <c r="BK208" s="222">
        <f>ROUND(I208*H208,2)</f>
        <v>0</v>
      </c>
      <c r="BL208" s="15" t="s">
        <v>272</v>
      </c>
      <c r="BM208" s="221" t="s">
        <v>1642</v>
      </c>
    </row>
    <row r="209" s="2" customFormat="1">
      <c r="A209" s="36"/>
      <c r="B209" s="37"/>
      <c r="C209" s="38"/>
      <c r="D209" s="223" t="s">
        <v>181</v>
      </c>
      <c r="E209" s="38"/>
      <c r="F209" s="224" t="s">
        <v>1295</v>
      </c>
      <c r="G209" s="38"/>
      <c r="H209" s="38"/>
      <c r="I209" s="225"/>
      <c r="J209" s="38"/>
      <c r="K209" s="38"/>
      <c r="L209" s="42"/>
      <c r="M209" s="226"/>
      <c r="N209" s="227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181</v>
      </c>
      <c r="AU209" s="15" t="s">
        <v>84</v>
      </c>
    </row>
    <row r="210" s="13" customFormat="1">
      <c r="A210" s="13"/>
      <c r="B210" s="228"/>
      <c r="C210" s="229"/>
      <c r="D210" s="230" t="s">
        <v>183</v>
      </c>
      <c r="E210" s="231" t="s">
        <v>19</v>
      </c>
      <c r="F210" s="232" t="s">
        <v>82</v>
      </c>
      <c r="G210" s="229"/>
      <c r="H210" s="233">
        <v>1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183</v>
      </c>
      <c r="AU210" s="239" t="s">
        <v>84</v>
      </c>
      <c r="AV210" s="13" t="s">
        <v>84</v>
      </c>
      <c r="AW210" s="13" t="s">
        <v>36</v>
      </c>
      <c r="AX210" s="13" t="s">
        <v>82</v>
      </c>
      <c r="AY210" s="239" t="s">
        <v>173</v>
      </c>
    </row>
    <row r="211" s="2" customFormat="1" ht="24.15" customHeight="1">
      <c r="A211" s="36"/>
      <c r="B211" s="37"/>
      <c r="C211" s="210" t="s">
        <v>430</v>
      </c>
      <c r="D211" s="210" t="s">
        <v>79</v>
      </c>
      <c r="E211" s="211" t="s">
        <v>351</v>
      </c>
      <c r="F211" s="212" t="s">
        <v>352</v>
      </c>
      <c r="G211" s="213" t="s">
        <v>347</v>
      </c>
      <c r="H211" s="214">
        <v>20</v>
      </c>
      <c r="I211" s="215"/>
      <c r="J211" s="216">
        <f>ROUND(I211*H211,2)</f>
        <v>0</v>
      </c>
      <c r="K211" s="212" t="s">
        <v>179</v>
      </c>
      <c r="L211" s="42"/>
      <c r="M211" s="217" t="s">
        <v>19</v>
      </c>
      <c r="N211" s="218" t="s">
        <v>46</v>
      </c>
      <c r="O211" s="82"/>
      <c r="P211" s="219">
        <f>O211*H211</f>
        <v>0</v>
      </c>
      <c r="Q211" s="219">
        <v>0.00024000000000000001</v>
      </c>
      <c r="R211" s="219">
        <f>Q211*H211</f>
        <v>0.0048000000000000004</v>
      </c>
      <c r="S211" s="219">
        <v>0</v>
      </c>
      <c r="T211" s="22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1" t="s">
        <v>272</v>
      </c>
      <c r="AT211" s="221" t="s">
        <v>79</v>
      </c>
      <c r="AU211" s="221" t="s">
        <v>84</v>
      </c>
      <c r="AY211" s="15" t="s">
        <v>173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5" t="s">
        <v>82</v>
      </c>
      <c r="BK211" s="222">
        <f>ROUND(I211*H211,2)</f>
        <v>0</v>
      </c>
      <c r="BL211" s="15" t="s">
        <v>272</v>
      </c>
      <c r="BM211" s="221" t="s">
        <v>1643</v>
      </c>
    </row>
    <row r="212" s="2" customFormat="1">
      <c r="A212" s="36"/>
      <c r="B212" s="37"/>
      <c r="C212" s="38"/>
      <c r="D212" s="223" t="s">
        <v>181</v>
      </c>
      <c r="E212" s="38"/>
      <c r="F212" s="224" t="s">
        <v>354</v>
      </c>
      <c r="G212" s="38"/>
      <c r="H212" s="38"/>
      <c r="I212" s="225"/>
      <c r="J212" s="38"/>
      <c r="K212" s="38"/>
      <c r="L212" s="42"/>
      <c r="M212" s="226"/>
      <c r="N212" s="227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181</v>
      </c>
      <c r="AU212" s="15" t="s">
        <v>84</v>
      </c>
    </row>
    <row r="213" s="13" customFormat="1">
      <c r="A213" s="13"/>
      <c r="B213" s="228"/>
      <c r="C213" s="229"/>
      <c r="D213" s="230" t="s">
        <v>183</v>
      </c>
      <c r="E213" s="231" t="s">
        <v>19</v>
      </c>
      <c r="F213" s="232" t="s">
        <v>1644</v>
      </c>
      <c r="G213" s="229"/>
      <c r="H213" s="233">
        <v>20</v>
      </c>
      <c r="I213" s="234"/>
      <c r="J213" s="229"/>
      <c r="K213" s="229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183</v>
      </c>
      <c r="AU213" s="239" t="s">
        <v>84</v>
      </c>
      <c r="AV213" s="13" t="s">
        <v>84</v>
      </c>
      <c r="AW213" s="13" t="s">
        <v>36</v>
      </c>
      <c r="AX213" s="13" t="s">
        <v>82</v>
      </c>
      <c r="AY213" s="239" t="s">
        <v>173</v>
      </c>
    </row>
    <row r="214" s="2" customFormat="1" ht="24.15" customHeight="1">
      <c r="A214" s="36"/>
      <c r="B214" s="37"/>
      <c r="C214" s="210" t="s">
        <v>434</v>
      </c>
      <c r="D214" s="210" t="s">
        <v>79</v>
      </c>
      <c r="E214" s="211" t="s">
        <v>1298</v>
      </c>
      <c r="F214" s="212" t="s">
        <v>1299</v>
      </c>
      <c r="G214" s="213" t="s">
        <v>347</v>
      </c>
      <c r="H214" s="214">
        <v>1</v>
      </c>
      <c r="I214" s="215"/>
      <c r="J214" s="216">
        <f>ROUND(I214*H214,2)</f>
        <v>0</v>
      </c>
      <c r="K214" s="212" t="s">
        <v>179</v>
      </c>
      <c r="L214" s="42"/>
      <c r="M214" s="217" t="s">
        <v>19</v>
      </c>
      <c r="N214" s="218" t="s">
        <v>46</v>
      </c>
      <c r="O214" s="82"/>
      <c r="P214" s="219">
        <f>O214*H214</f>
        <v>0</v>
      </c>
      <c r="Q214" s="219">
        <v>0.00172</v>
      </c>
      <c r="R214" s="219">
        <f>Q214*H214</f>
        <v>0.00172</v>
      </c>
      <c r="S214" s="219">
        <v>0</v>
      </c>
      <c r="T214" s="22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1" t="s">
        <v>272</v>
      </c>
      <c r="AT214" s="221" t="s">
        <v>79</v>
      </c>
      <c r="AU214" s="221" t="s">
        <v>84</v>
      </c>
      <c r="AY214" s="15" t="s">
        <v>173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5" t="s">
        <v>82</v>
      </c>
      <c r="BK214" s="222">
        <f>ROUND(I214*H214,2)</f>
        <v>0</v>
      </c>
      <c r="BL214" s="15" t="s">
        <v>272</v>
      </c>
      <c r="BM214" s="221" t="s">
        <v>1645</v>
      </c>
    </row>
    <row r="215" s="2" customFormat="1">
      <c r="A215" s="36"/>
      <c r="B215" s="37"/>
      <c r="C215" s="38"/>
      <c r="D215" s="223" t="s">
        <v>181</v>
      </c>
      <c r="E215" s="38"/>
      <c r="F215" s="224" t="s">
        <v>1301</v>
      </c>
      <c r="G215" s="38"/>
      <c r="H215" s="38"/>
      <c r="I215" s="225"/>
      <c r="J215" s="38"/>
      <c r="K215" s="38"/>
      <c r="L215" s="42"/>
      <c r="M215" s="226"/>
      <c r="N215" s="22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181</v>
      </c>
      <c r="AU215" s="15" t="s">
        <v>84</v>
      </c>
    </row>
    <row r="216" s="13" customFormat="1">
      <c r="A216" s="13"/>
      <c r="B216" s="228"/>
      <c r="C216" s="229"/>
      <c r="D216" s="230" t="s">
        <v>183</v>
      </c>
      <c r="E216" s="231" t="s">
        <v>19</v>
      </c>
      <c r="F216" s="232" t="s">
        <v>1125</v>
      </c>
      <c r="G216" s="229"/>
      <c r="H216" s="233">
        <v>1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183</v>
      </c>
      <c r="AU216" s="239" t="s">
        <v>84</v>
      </c>
      <c r="AV216" s="13" t="s">
        <v>84</v>
      </c>
      <c r="AW216" s="13" t="s">
        <v>36</v>
      </c>
      <c r="AX216" s="13" t="s">
        <v>82</v>
      </c>
      <c r="AY216" s="239" t="s">
        <v>173</v>
      </c>
    </row>
    <row r="217" s="2" customFormat="1" ht="24.15" customHeight="1">
      <c r="A217" s="36"/>
      <c r="B217" s="37"/>
      <c r="C217" s="210" t="s">
        <v>441</v>
      </c>
      <c r="D217" s="210" t="s">
        <v>79</v>
      </c>
      <c r="E217" s="211" t="s">
        <v>1302</v>
      </c>
      <c r="F217" s="212" t="s">
        <v>1303</v>
      </c>
      <c r="G217" s="213" t="s">
        <v>347</v>
      </c>
      <c r="H217" s="214">
        <v>9</v>
      </c>
      <c r="I217" s="215"/>
      <c r="J217" s="216">
        <f>ROUND(I217*H217,2)</f>
        <v>0</v>
      </c>
      <c r="K217" s="212" t="s">
        <v>179</v>
      </c>
      <c r="L217" s="42"/>
      <c r="M217" s="217" t="s">
        <v>19</v>
      </c>
      <c r="N217" s="218" t="s">
        <v>46</v>
      </c>
      <c r="O217" s="82"/>
      <c r="P217" s="219">
        <f>O217*H217</f>
        <v>0</v>
      </c>
      <c r="Q217" s="219">
        <v>0.0018400000000000001</v>
      </c>
      <c r="R217" s="219">
        <f>Q217*H217</f>
        <v>0.016560000000000002</v>
      </c>
      <c r="S217" s="219">
        <v>0</v>
      </c>
      <c r="T217" s="22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1" t="s">
        <v>272</v>
      </c>
      <c r="AT217" s="221" t="s">
        <v>79</v>
      </c>
      <c r="AU217" s="221" t="s">
        <v>84</v>
      </c>
      <c r="AY217" s="15" t="s">
        <v>173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5" t="s">
        <v>82</v>
      </c>
      <c r="BK217" s="222">
        <f>ROUND(I217*H217,2)</f>
        <v>0</v>
      </c>
      <c r="BL217" s="15" t="s">
        <v>272</v>
      </c>
      <c r="BM217" s="221" t="s">
        <v>1646</v>
      </c>
    </row>
    <row r="218" s="2" customFormat="1">
      <c r="A218" s="36"/>
      <c r="B218" s="37"/>
      <c r="C218" s="38"/>
      <c r="D218" s="223" t="s">
        <v>181</v>
      </c>
      <c r="E218" s="38"/>
      <c r="F218" s="224" t="s">
        <v>1305</v>
      </c>
      <c r="G218" s="38"/>
      <c r="H218" s="38"/>
      <c r="I218" s="225"/>
      <c r="J218" s="38"/>
      <c r="K218" s="38"/>
      <c r="L218" s="42"/>
      <c r="M218" s="226"/>
      <c r="N218" s="227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181</v>
      </c>
      <c r="AU218" s="15" t="s">
        <v>84</v>
      </c>
    </row>
    <row r="219" s="13" customFormat="1">
      <c r="A219" s="13"/>
      <c r="B219" s="228"/>
      <c r="C219" s="229"/>
      <c r="D219" s="230" t="s">
        <v>183</v>
      </c>
      <c r="E219" s="231" t="s">
        <v>19</v>
      </c>
      <c r="F219" s="232" t="s">
        <v>1613</v>
      </c>
      <c r="G219" s="229"/>
      <c r="H219" s="233">
        <v>9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183</v>
      </c>
      <c r="AU219" s="239" t="s">
        <v>84</v>
      </c>
      <c r="AV219" s="13" t="s">
        <v>84</v>
      </c>
      <c r="AW219" s="13" t="s">
        <v>36</v>
      </c>
      <c r="AX219" s="13" t="s">
        <v>82</v>
      </c>
      <c r="AY219" s="239" t="s">
        <v>173</v>
      </c>
    </row>
    <row r="220" s="2" customFormat="1" ht="24.15" customHeight="1">
      <c r="A220" s="36"/>
      <c r="B220" s="37"/>
      <c r="C220" s="210" t="s">
        <v>446</v>
      </c>
      <c r="D220" s="210" t="s">
        <v>79</v>
      </c>
      <c r="E220" s="211" t="s">
        <v>356</v>
      </c>
      <c r="F220" s="212" t="s">
        <v>357</v>
      </c>
      <c r="G220" s="213" t="s">
        <v>322</v>
      </c>
      <c r="H220" s="214">
        <v>1</v>
      </c>
      <c r="I220" s="215"/>
      <c r="J220" s="216">
        <f>ROUND(I220*H220,2)</f>
        <v>0</v>
      </c>
      <c r="K220" s="212" t="s">
        <v>179</v>
      </c>
      <c r="L220" s="42"/>
      <c r="M220" s="217" t="s">
        <v>19</v>
      </c>
      <c r="N220" s="218" t="s">
        <v>46</v>
      </c>
      <c r="O220" s="82"/>
      <c r="P220" s="219">
        <f>O220*H220</f>
        <v>0</v>
      </c>
      <c r="Q220" s="219">
        <v>0.00016000000000000001</v>
      </c>
      <c r="R220" s="219">
        <f>Q220*H220</f>
        <v>0.00016000000000000001</v>
      </c>
      <c r="S220" s="219">
        <v>0</v>
      </c>
      <c r="T220" s="22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1" t="s">
        <v>272</v>
      </c>
      <c r="AT220" s="221" t="s">
        <v>79</v>
      </c>
      <c r="AU220" s="221" t="s">
        <v>84</v>
      </c>
      <c r="AY220" s="15" t="s">
        <v>173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5" t="s">
        <v>82</v>
      </c>
      <c r="BK220" s="222">
        <f>ROUND(I220*H220,2)</f>
        <v>0</v>
      </c>
      <c r="BL220" s="15" t="s">
        <v>272</v>
      </c>
      <c r="BM220" s="221" t="s">
        <v>1647</v>
      </c>
    </row>
    <row r="221" s="2" customFormat="1">
      <c r="A221" s="36"/>
      <c r="B221" s="37"/>
      <c r="C221" s="38"/>
      <c r="D221" s="223" t="s">
        <v>181</v>
      </c>
      <c r="E221" s="38"/>
      <c r="F221" s="224" t="s">
        <v>359</v>
      </c>
      <c r="G221" s="38"/>
      <c r="H221" s="38"/>
      <c r="I221" s="225"/>
      <c r="J221" s="38"/>
      <c r="K221" s="38"/>
      <c r="L221" s="42"/>
      <c r="M221" s="226"/>
      <c r="N221" s="227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181</v>
      </c>
      <c r="AU221" s="15" t="s">
        <v>84</v>
      </c>
    </row>
    <row r="222" s="2" customFormat="1" ht="24.15" customHeight="1">
      <c r="A222" s="36"/>
      <c r="B222" s="37"/>
      <c r="C222" s="240" t="s">
        <v>451</v>
      </c>
      <c r="D222" s="240" t="s">
        <v>102</v>
      </c>
      <c r="E222" s="241" t="s">
        <v>361</v>
      </c>
      <c r="F222" s="242" t="s">
        <v>362</v>
      </c>
      <c r="G222" s="243" t="s">
        <v>322</v>
      </c>
      <c r="H222" s="244">
        <v>1</v>
      </c>
      <c r="I222" s="245"/>
      <c r="J222" s="246">
        <f>ROUND(I222*H222,2)</f>
        <v>0</v>
      </c>
      <c r="K222" s="242" t="s">
        <v>179</v>
      </c>
      <c r="L222" s="247"/>
      <c r="M222" s="248" t="s">
        <v>19</v>
      </c>
      <c r="N222" s="249" t="s">
        <v>46</v>
      </c>
      <c r="O222" s="82"/>
      <c r="P222" s="219">
        <f>O222*H222</f>
        <v>0</v>
      </c>
      <c r="Q222" s="219">
        <v>0.002</v>
      </c>
      <c r="R222" s="219">
        <f>Q222*H222</f>
        <v>0.002</v>
      </c>
      <c r="S222" s="219">
        <v>0</v>
      </c>
      <c r="T222" s="22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1" t="s">
        <v>363</v>
      </c>
      <c r="AT222" s="221" t="s">
        <v>102</v>
      </c>
      <c r="AU222" s="221" t="s">
        <v>84</v>
      </c>
      <c r="AY222" s="15" t="s">
        <v>173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5" t="s">
        <v>82</v>
      </c>
      <c r="BK222" s="222">
        <f>ROUND(I222*H222,2)</f>
        <v>0</v>
      </c>
      <c r="BL222" s="15" t="s">
        <v>272</v>
      </c>
      <c r="BM222" s="221" t="s">
        <v>1648</v>
      </c>
    </row>
    <row r="223" s="13" customFormat="1">
      <c r="A223" s="13"/>
      <c r="B223" s="228"/>
      <c r="C223" s="229"/>
      <c r="D223" s="230" t="s">
        <v>183</v>
      </c>
      <c r="E223" s="231" t="s">
        <v>19</v>
      </c>
      <c r="F223" s="232" t="s">
        <v>1649</v>
      </c>
      <c r="G223" s="229"/>
      <c r="H223" s="233">
        <v>1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183</v>
      </c>
      <c r="AU223" s="239" t="s">
        <v>84</v>
      </c>
      <c r="AV223" s="13" t="s">
        <v>84</v>
      </c>
      <c r="AW223" s="13" t="s">
        <v>36</v>
      </c>
      <c r="AX223" s="13" t="s">
        <v>82</v>
      </c>
      <c r="AY223" s="239" t="s">
        <v>173</v>
      </c>
    </row>
    <row r="224" s="2" customFormat="1" ht="49.05" customHeight="1">
      <c r="A224" s="36"/>
      <c r="B224" s="37"/>
      <c r="C224" s="210" t="s">
        <v>456</v>
      </c>
      <c r="D224" s="210" t="s">
        <v>79</v>
      </c>
      <c r="E224" s="211" t="s">
        <v>1306</v>
      </c>
      <c r="F224" s="212" t="s">
        <v>1307</v>
      </c>
      <c r="G224" s="213" t="s">
        <v>248</v>
      </c>
      <c r="H224" s="214">
        <v>0.42499999999999999</v>
      </c>
      <c r="I224" s="215"/>
      <c r="J224" s="216">
        <f>ROUND(I224*H224,2)</f>
        <v>0</v>
      </c>
      <c r="K224" s="212" t="s">
        <v>179</v>
      </c>
      <c r="L224" s="42"/>
      <c r="M224" s="217" t="s">
        <v>19</v>
      </c>
      <c r="N224" s="218" t="s">
        <v>46</v>
      </c>
      <c r="O224" s="82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1" t="s">
        <v>272</v>
      </c>
      <c r="AT224" s="221" t="s">
        <v>79</v>
      </c>
      <c r="AU224" s="221" t="s">
        <v>84</v>
      </c>
      <c r="AY224" s="15" t="s">
        <v>173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5" t="s">
        <v>82</v>
      </c>
      <c r="BK224" s="222">
        <f>ROUND(I224*H224,2)</f>
        <v>0</v>
      </c>
      <c r="BL224" s="15" t="s">
        <v>272</v>
      </c>
      <c r="BM224" s="221" t="s">
        <v>1650</v>
      </c>
    </row>
    <row r="225" s="2" customFormat="1">
      <c r="A225" s="36"/>
      <c r="B225" s="37"/>
      <c r="C225" s="38"/>
      <c r="D225" s="223" t="s">
        <v>181</v>
      </c>
      <c r="E225" s="38"/>
      <c r="F225" s="224" t="s">
        <v>1309</v>
      </c>
      <c r="G225" s="38"/>
      <c r="H225" s="38"/>
      <c r="I225" s="225"/>
      <c r="J225" s="38"/>
      <c r="K225" s="38"/>
      <c r="L225" s="42"/>
      <c r="M225" s="226"/>
      <c r="N225" s="227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181</v>
      </c>
      <c r="AU225" s="15" t="s">
        <v>84</v>
      </c>
    </row>
    <row r="226" s="12" customFormat="1" ht="22.8" customHeight="1">
      <c r="A226" s="12"/>
      <c r="B226" s="194"/>
      <c r="C226" s="195"/>
      <c r="D226" s="196" t="s">
        <v>74</v>
      </c>
      <c r="E226" s="208" t="s">
        <v>1310</v>
      </c>
      <c r="F226" s="208" t="s">
        <v>1311</v>
      </c>
      <c r="G226" s="195"/>
      <c r="H226" s="195"/>
      <c r="I226" s="198"/>
      <c r="J226" s="209">
        <f>BK226</f>
        <v>0</v>
      </c>
      <c r="K226" s="195"/>
      <c r="L226" s="200"/>
      <c r="M226" s="201"/>
      <c r="N226" s="202"/>
      <c r="O226" s="202"/>
      <c r="P226" s="203">
        <f>SUM(P227:P232)</f>
        <v>0</v>
      </c>
      <c r="Q226" s="202"/>
      <c r="R226" s="203">
        <f>SUM(R227:R232)</f>
        <v>0.091999999999999998</v>
      </c>
      <c r="S226" s="202"/>
      <c r="T226" s="204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5" t="s">
        <v>84</v>
      </c>
      <c r="AT226" s="206" t="s">
        <v>74</v>
      </c>
      <c r="AU226" s="206" t="s">
        <v>82</v>
      </c>
      <c r="AY226" s="205" t="s">
        <v>173</v>
      </c>
      <c r="BK226" s="207">
        <f>SUM(BK227:BK232)</f>
        <v>0</v>
      </c>
    </row>
    <row r="227" s="2" customFormat="1" ht="37.8" customHeight="1">
      <c r="A227" s="36"/>
      <c r="B227" s="37"/>
      <c r="C227" s="210" t="s">
        <v>461</v>
      </c>
      <c r="D227" s="210" t="s">
        <v>79</v>
      </c>
      <c r="E227" s="211" t="s">
        <v>1312</v>
      </c>
      <c r="F227" s="212" t="s">
        <v>1313</v>
      </c>
      <c r="G227" s="213" t="s">
        <v>347</v>
      </c>
      <c r="H227" s="214">
        <v>10</v>
      </c>
      <c r="I227" s="215"/>
      <c r="J227" s="216">
        <f>ROUND(I227*H227,2)</f>
        <v>0</v>
      </c>
      <c r="K227" s="212" t="s">
        <v>179</v>
      </c>
      <c r="L227" s="42"/>
      <c r="M227" s="217" t="s">
        <v>19</v>
      </c>
      <c r="N227" s="218" t="s">
        <v>46</v>
      </c>
      <c r="O227" s="82"/>
      <c r="P227" s="219">
        <f>O227*H227</f>
        <v>0</v>
      </c>
      <c r="Q227" s="219">
        <v>0.0091999999999999998</v>
      </c>
      <c r="R227" s="219">
        <f>Q227*H227</f>
        <v>0.091999999999999998</v>
      </c>
      <c r="S227" s="219">
        <v>0</v>
      </c>
      <c r="T227" s="22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1" t="s">
        <v>272</v>
      </c>
      <c r="AT227" s="221" t="s">
        <v>79</v>
      </c>
      <c r="AU227" s="221" t="s">
        <v>84</v>
      </c>
      <c r="AY227" s="15" t="s">
        <v>173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5" t="s">
        <v>82</v>
      </c>
      <c r="BK227" s="222">
        <f>ROUND(I227*H227,2)</f>
        <v>0</v>
      </c>
      <c r="BL227" s="15" t="s">
        <v>272</v>
      </c>
      <c r="BM227" s="221" t="s">
        <v>1651</v>
      </c>
    </row>
    <row r="228" s="2" customFormat="1">
      <c r="A228" s="36"/>
      <c r="B228" s="37"/>
      <c r="C228" s="38"/>
      <c r="D228" s="223" t="s">
        <v>181</v>
      </c>
      <c r="E228" s="38"/>
      <c r="F228" s="224" t="s">
        <v>1315</v>
      </c>
      <c r="G228" s="38"/>
      <c r="H228" s="38"/>
      <c r="I228" s="225"/>
      <c r="J228" s="38"/>
      <c r="K228" s="38"/>
      <c r="L228" s="42"/>
      <c r="M228" s="226"/>
      <c r="N228" s="227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181</v>
      </c>
      <c r="AU228" s="15" t="s">
        <v>84</v>
      </c>
    </row>
    <row r="229" s="13" customFormat="1">
      <c r="A229" s="13"/>
      <c r="B229" s="228"/>
      <c r="C229" s="229"/>
      <c r="D229" s="230" t="s">
        <v>183</v>
      </c>
      <c r="E229" s="231" t="s">
        <v>19</v>
      </c>
      <c r="F229" s="232" t="s">
        <v>1103</v>
      </c>
      <c r="G229" s="229"/>
      <c r="H229" s="233">
        <v>9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183</v>
      </c>
      <c r="AU229" s="239" t="s">
        <v>84</v>
      </c>
      <c r="AV229" s="13" t="s">
        <v>84</v>
      </c>
      <c r="AW229" s="13" t="s">
        <v>36</v>
      </c>
      <c r="AX229" s="13" t="s">
        <v>75</v>
      </c>
      <c r="AY229" s="239" t="s">
        <v>173</v>
      </c>
    </row>
    <row r="230" s="13" customFormat="1">
      <c r="A230" s="13"/>
      <c r="B230" s="228"/>
      <c r="C230" s="229"/>
      <c r="D230" s="230" t="s">
        <v>183</v>
      </c>
      <c r="E230" s="231" t="s">
        <v>19</v>
      </c>
      <c r="F230" s="232" t="s">
        <v>1649</v>
      </c>
      <c r="G230" s="229"/>
      <c r="H230" s="233">
        <v>1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183</v>
      </c>
      <c r="AU230" s="239" t="s">
        <v>84</v>
      </c>
      <c r="AV230" s="13" t="s">
        <v>84</v>
      </c>
      <c r="AW230" s="13" t="s">
        <v>36</v>
      </c>
      <c r="AX230" s="13" t="s">
        <v>75</v>
      </c>
      <c r="AY230" s="239" t="s">
        <v>173</v>
      </c>
    </row>
    <row r="231" s="2" customFormat="1" ht="49.05" customHeight="1">
      <c r="A231" s="36"/>
      <c r="B231" s="37"/>
      <c r="C231" s="210" t="s">
        <v>466</v>
      </c>
      <c r="D231" s="210" t="s">
        <v>79</v>
      </c>
      <c r="E231" s="211" t="s">
        <v>1316</v>
      </c>
      <c r="F231" s="212" t="s">
        <v>1317</v>
      </c>
      <c r="G231" s="213" t="s">
        <v>248</v>
      </c>
      <c r="H231" s="214">
        <v>0.091999999999999998</v>
      </c>
      <c r="I231" s="215"/>
      <c r="J231" s="216">
        <f>ROUND(I231*H231,2)</f>
        <v>0</v>
      </c>
      <c r="K231" s="212" t="s">
        <v>179</v>
      </c>
      <c r="L231" s="42"/>
      <c r="M231" s="217" t="s">
        <v>19</v>
      </c>
      <c r="N231" s="218" t="s">
        <v>46</v>
      </c>
      <c r="O231" s="82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1" t="s">
        <v>272</v>
      </c>
      <c r="AT231" s="221" t="s">
        <v>79</v>
      </c>
      <c r="AU231" s="221" t="s">
        <v>84</v>
      </c>
      <c r="AY231" s="15" t="s">
        <v>173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5" t="s">
        <v>82</v>
      </c>
      <c r="BK231" s="222">
        <f>ROUND(I231*H231,2)</f>
        <v>0</v>
      </c>
      <c r="BL231" s="15" t="s">
        <v>272</v>
      </c>
      <c r="BM231" s="221" t="s">
        <v>1652</v>
      </c>
    </row>
    <row r="232" s="2" customFormat="1">
      <c r="A232" s="36"/>
      <c r="B232" s="37"/>
      <c r="C232" s="38"/>
      <c r="D232" s="223" t="s">
        <v>181</v>
      </c>
      <c r="E232" s="38"/>
      <c r="F232" s="224" t="s">
        <v>1319</v>
      </c>
      <c r="G232" s="38"/>
      <c r="H232" s="38"/>
      <c r="I232" s="225"/>
      <c r="J232" s="38"/>
      <c r="K232" s="38"/>
      <c r="L232" s="42"/>
      <c r="M232" s="226"/>
      <c r="N232" s="227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181</v>
      </c>
      <c r="AU232" s="15" t="s">
        <v>84</v>
      </c>
    </row>
    <row r="233" s="12" customFormat="1" ht="22.8" customHeight="1">
      <c r="A233" s="12"/>
      <c r="B233" s="194"/>
      <c r="C233" s="195"/>
      <c r="D233" s="196" t="s">
        <v>74</v>
      </c>
      <c r="E233" s="208" t="s">
        <v>1137</v>
      </c>
      <c r="F233" s="208" t="s">
        <v>1138</v>
      </c>
      <c r="G233" s="195"/>
      <c r="H233" s="195"/>
      <c r="I233" s="198"/>
      <c r="J233" s="209">
        <f>BK233</f>
        <v>0</v>
      </c>
      <c r="K233" s="195"/>
      <c r="L233" s="200"/>
      <c r="M233" s="201"/>
      <c r="N233" s="202"/>
      <c r="O233" s="202"/>
      <c r="P233" s="203">
        <f>SUM(P234:P242)</f>
        <v>0</v>
      </c>
      <c r="Q233" s="202"/>
      <c r="R233" s="203">
        <f>SUM(R234:R242)</f>
        <v>0.00462</v>
      </c>
      <c r="S233" s="202"/>
      <c r="T233" s="204">
        <f>SUM(T234:T242)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5" t="s">
        <v>84</v>
      </c>
      <c r="AT233" s="206" t="s">
        <v>74</v>
      </c>
      <c r="AU233" s="206" t="s">
        <v>82</v>
      </c>
      <c r="AY233" s="205" t="s">
        <v>173</v>
      </c>
      <c r="BK233" s="207">
        <f>SUM(BK234:BK242)</f>
        <v>0</v>
      </c>
    </row>
    <row r="234" s="2" customFormat="1" ht="24.15" customHeight="1">
      <c r="A234" s="36"/>
      <c r="B234" s="37"/>
      <c r="C234" s="210" t="s">
        <v>473</v>
      </c>
      <c r="D234" s="210" t="s">
        <v>79</v>
      </c>
      <c r="E234" s="211" t="s">
        <v>1320</v>
      </c>
      <c r="F234" s="212" t="s">
        <v>1321</v>
      </c>
      <c r="G234" s="213" t="s">
        <v>374</v>
      </c>
      <c r="H234" s="214">
        <v>80</v>
      </c>
      <c r="I234" s="215"/>
      <c r="J234" s="216">
        <f>ROUND(I234*H234,2)</f>
        <v>0</v>
      </c>
      <c r="K234" s="212" t="s">
        <v>19</v>
      </c>
      <c r="L234" s="42"/>
      <c r="M234" s="217" t="s">
        <v>19</v>
      </c>
      <c r="N234" s="218" t="s">
        <v>46</v>
      </c>
      <c r="O234" s="82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1" t="s">
        <v>272</v>
      </c>
      <c r="AT234" s="221" t="s">
        <v>79</v>
      </c>
      <c r="AU234" s="221" t="s">
        <v>84</v>
      </c>
      <c r="AY234" s="15" t="s">
        <v>173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5" t="s">
        <v>82</v>
      </c>
      <c r="BK234" s="222">
        <f>ROUND(I234*H234,2)</f>
        <v>0</v>
      </c>
      <c r="BL234" s="15" t="s">
        <v>272</v>
      </c>
      <c r="BM234" s="221" t="s">
        <v>1653</v>
      </c>
    </row>
    <row r="235" s="2" customFormat="1" ht="49.05" customHeight="1">
      <c r="A235" s="36"/>
      <c r="B235" s="37"/>
      <c r="C235" s="210" t="s">
        <v>481</v>
      </c>
      <c r="D235" s="210" t="s">
        <v>79</v>
      </c>
      <c r="E235" s="211" t="s">
        <v>1323</v>
      </c>
      <c r="F235" s="212" t="s">
        <v>1324</v>
      </c>
      <c r="G235" s="213" t="s">
        <v>322</v>
      </c>
      <c r="H235" s="214">
        <v>6</v>
      </c>
      <c r="I235" s="215"/>
      <c r="J235" s="216">
        <f>ROUND(I235*H235,2)</f>
        <v>0</v>
      </c>
      <c r="K235" s="212" t="s">
        <v>179</v>
      </c>
      <c r="L235" s="42"/>
      <c r="M235" s="217" t="s">
        <v>19</v>
      </c>
      <c r="N235" s="218" t="s">
        <v>46</v>
      </c>
      <c r="O235" s="82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1" t="s">
        <v>272</v>
      </c>
      <c r="AT235" s="221" t="s">
        <v>79</v>
      </c>
      <c r="AU235" s="221" t="s">
        <v>84</v>
      </c>
      <c r="AY235" s="15" t="s">
        <v>173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5" t="s">
        <v>82</v>
      </c>
      <c r="BK235" s="222">
        <f>ROUND(I235*H235,2)</f>
        <v>0</v>
      </c>
      <c r="BL235" s="15" t="s">
        <v>272</v>
      </c>
      <c r="BM235" s="221" t="s">
        <v>1654</v>
      </c>
    </row>
    <row r="236" s="2" customFormat="1">
      <c r="A236" s="36"/>
      <c r="B236" s="37"/>
      <c r="C236" s="38"/>
      <c r="D236" s="223" t="s">
        <v>181</v>
      </c>
      <c r="E236" s="38"/>
      <c r="F236" s="224" t="s">
        <v>1326</v>
      </c>
      <c r="G236" s="38"/>
      <c r="H236" s="38"/>
      <c r="I236" s="225"/>
      <c r="J236" s="38"/>
      <c r="K236" s="38"/>
      <c r="L236" s="42"/>
      <c r="M236" s="226"/>
      <c r="N236" s="227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181</v>
      </c>
      <c r="AU236" s="15" t="s">
        <v>84</v>
      </c>
    </row>
    <row r="237" s="2" customFormat="1" ht="24.15" customHeight="1">
      <c r="A237" s="36"/>
      <c r="B237" s="37"/>
      <c r="C237" s="240" t="s">
        <v>490</v>
      </c>
      <c r="D237" s="240" t="s">
        <v>102</v>
      </c>
      <c r="E237" s="241" t="s">
        <v>1327</v>
      </c>
      <c r="F237" s="242" t="s">
        <v>1328</v>
      </c>
      <c r="G237" s="243" t="s">
        <v>322</v>
      </c>
      <c r="H237" s="244">
        <v>6</v>
      </c>
      <c r="I237" s="245"/>
      <c r="J237" s="246">
        <f>ROUND(I237*H237,2)</f>
        <v>0</v>
      </c>
      <c r="K237" s="242" t="s">
        <v>179</v>
      </c>
      <c r="L237" s="247"/>
      <c r="M237" s="248" t="s">
        <v>19</v>
      </c>
      <c r="N237" s="249" t="s">
        <v>46</v>
      </c>
      <c r="O237" s="82"/>
      <c r="P237" s="219">
        <f>O237*H237</f>
        <v>0</v>
      </c>
      <c r="Q237" s="219">
        <v>0.00050000000000000001</v>
      </c>
      <c r="R237" s="219">
        <f>Q237*H237</f>
        <v>0.0030000000000000001</v>
      </c>
      <c r="S237" s="219">
        <v>0</v>
      </c>
      <c r="T237" s="22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1" t="s">
        <v>363</v>
      </c>
      <c r="AT237" s="221" t="s">
        <v>102</v>
      </c>
      <c r="AU237" s="221" t="s">
        <v>84</v>
      </c>
      <c r="AY237" s="15" t="s">
        <v>173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5" t="s">
        <v>82</v>
      </c>
      <c r="BK237" s="222">
        <f>ROUND(I237*H237,2)</f>
        <v>0</v>
      </c>
      <c r="BL237" s="15" t="s">
        <v>272</v>
      </c>
      <c r="BM237" s="221" t="s">
        <v>1655</v>
      </c>
    </row>
    <row r="238" s="2" customFormat="1" ht="49.05" customHeight="1">
      <c r="A238" s="36"/>
      <c r="B238" s="37"/>
      <c r="C238" s="210" t="s">
        <v>495</v>
      </c>
      <c r="D238" s="210" t="s">
        <v>79</v>
      </c>
      <c r="E238" s="211" t="s">
        <v>1330</v>
      </c>
      <c r="F238" s="212" t="s">
        <v>1331</v>
      </c>
      <c r="G238" s="213" t="s">
        <v>322</v>
      </c>
      <c r="H238" s="214">
        <v>3</v>
      </c>
      <c r="I238" s="215"/>
      <c r="J238" s="216">
        <f>ROUND(I238*H238,2)</f>
        <v>0</v>
      </c>
      <c r="K238" s="212" t="s">
        <v>179</v>
      </c>
      <c r="L238" s="42"/>
      <c r="M238" s="217" t="s">
        <v>19</v>
      </c>
      <c r="N238" s="218" t="s">
        <v>46</v>
      </c>
      <c r="O238" s="82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1" t="s">
        <v>272</v>
      </c>
      <c r="AT238" s="221" t="s">
        <v>79</v>
      </c>
      <c r="AU238" s="221" t="s">
        <v>84</v>
      </c>
      <c r="AY238" s="15" t="s">
        <v>173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5" t="s">
        <v>82</v>
      </c>
      <c r="BK238" s="222">
        <f>ROUND(I238*H238,2)</f>
        <v>0</v>
      </c>
      <c r="BL238" s="15" t="s">
        <v>272</v>
      </c>
      <c r="BM238" s="221" t="s">
        <v>1656</v>
      </c>
    </row>
    <row r="239" s="2" customFormat="1">
      <c r="A239" s="36"/>
      <c r="B239" s="37"/>
      <c r="C239" s="38"/>
      <c r="D239" s="223" t="s">
        <v>181</v>
      </c>
      <c r="E239" s="38"/>
      <c r="F239" s="224" t="s">
        <v>1333</v>
      </c>
      <c r="G239" s="38"/>
      <c r="H239" s="38"/>
      <c r="I239" s="225"/>
      <c r="J239" s="38"/>
      <c r="K239" s="38"/>
      <c r="L239" s="42"/>
      <c r="M239" s="226"/>
      <c r="N239" s="227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181</v>
      </c>
      <c r="AU239" s="15" t="s">
        <v>84</v>
      </c>
    </row>
    <row r="240" s="13" customFormat="1">
      <c r="A240" s="13"/>
      <c r="B240" s="228"/>
      <c r="C240" s="229"/>
      <c r="D240" s="230" t="s">
        <v>183</v>
      </c>
      <c r="E240" s="231" t="s">
        <v>19</v>
      </c>
      <c r="F240" s="232" t="s">
        <v>1657</v>
      </c>
      <c r="G240" s="229"/>
      <c r="H240" s="233">
        <v>2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183</v>
      </c>
      <c r="AU240" s="239" t="s">
        <v>84</v>
      </c>
      <c r="AV240" s="13" t="s">
        <v>84</v>
      </c>
      <c r="AW240" s="13" t="s">
        <v>36</v>
      </c>
      <c r="AX240" s="13" t="s">
        <v>75</v>
      </c>
      <c r="AY240" s="239" t="s">
        <v>173</v>
      </c>
    </row>
    <row r="241" s="13" customFormat="1">
      <c r="A241" s="13"/>
      <c r="B241" s="228"/>
      <c r="C241" s="229"/>
      <c r="D241" s="230" t="s">
        <v>183</v>
      </c>
      <c r="E241" s="231" t="s">
        <v>19</v>
      </c>
      <c r="F241" s="232" t="s">
        <v>1658</v>
      </c>
      <c r="G241" s="229"/>
      <c r="H241" s="233">
        <v>1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183</v>
      </c>
      <c r="AU241" s="239" t="s">
        <v>84</v>
      </c>
      <c r="AV241" s="13" t="s">
        <v>84</v>
      </c>
      <c r="AW241" s="13" t="s">
        <v>36</v>
      </c>
      <c r="AX241" s="13" t="s">
        <v>75</v>
      </c>
      <c r="AY241" s="239" t="s">
        <v>173</v>
      </c>
    </row>
    <row r="242" s="2" customFormat="1" ht="33" customHeight="1">
      <c r="A242" s="36"/>
      <c r="B242" s="37"/>
      <c r="C242" s="240" t="s">
        <v>500</v>
      </c>
      <c r="D242" s="240" t="s">
        <v>102</v>
      </c>
      <c r="E242" s="241" t="s">
        <v>1336</v>
      </c>
      <c r="F242" s="242" t="s">
        <v>1337</v>
      </c>
      <c r="G242" s="243" t="s">
        <v>322</v>
      </c>
      <c r="H242" s="244">
        <v>3</v>
      </c>
      <c r="I242" s="245"/>
      <c r="J242" s="246">
        <f>ROUND(I242*H242,2)</f>
        <v>0</v>
      </c>
      <c r="K242" s="242" t="s">
        <v>179</v>
      </c>
      <c r="L242" s="247"/>
      <c r="M242" s="248" t="s">
        <v>19</v>
      </c>
      <c r="N242" s="249" t="s">
        <v>46</v>
      </c>
      <c r="O242" s="82"/>
      <c r="P242" s="219">
        <f>O242*H242</f>
        <v>0</v>
      </c>
      <c r="Q242" s="219">
        <v>0.00054000000000000001</v>
      </c>
      <c r="R242" s="219">
        <f>Q242*H242</f>
        <v>0.0016199999999999999</v>
      </c>
      <c r="S242" s="219">
        <v>0</v>
      </c>
      <c r="T242" s="22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1" t="s">
        <v>363</v>
      </c>
      <c r="AT242" s="221" t="s">
        <v>102</v>
      </c>
      <c r="AU242" s="221" t="s">
        <v>84</v>
      </c>
      <c r="AY242" s="15" t="s">
        <v>173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5" t="s">
        <v>82</v>
      </c>
      <c r="BK242" s="222">
        <f>ROUND(I242*H242,2)</f>
        <v>0</v>
      </c>
      <c r="BL242" s="15" t="s">
        <v>272</v>
      </c>
      <c r="BM242" s="221" t="s">
        <v>1659</v>
      </c>
    </row>
    <row r="243" s="12" customFormat="1" ht="22.8" customHeight="1">
      <c r="A243" s="12"/>
      <c r="B243" s="194"/>
      <c r="C243" s="195"/>
      <c r="D243" s="196" t="s">
        <v>74</v>
      </c>
      <c r="E243" s="208" t="s">
        <v>479</v>
      </c>
      <c r="F243" s="208" t="s">
        <v>480</v>
      </c>
      <c r="G243" s="195"/>
      <c r="H243" s="195"/>
      <c r="I243" s="198"/>
      <c r="J243" s="209">
        <f>BK243</f>
        <v>0</v>
      </c>
      <c r="K243" s="195"/>
      <c r="L243" s="200"/>
      <c r="M243" s="201"/>
      <c r="N243" s="202"/>
      <c r="O243" s="202"/>
      <c r="P243" s="203">
        <f>SUM(P244:P263)</f>
        <v>0</v>
      </c>
      <c r="Q243" s="202"/>
      <c r="R243" s="203">
        <f>SUM(R244:R263)</f>
        <v>1.1390477999999999</v>
      </c>
      <c r="S243" s="202"/>
      <c r="T243" s="204">
        <f>SUM(T244:T263)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5" t="s">
        <v>84</v>
      </c>
      <c r="AT243" s="206" t="s">
        <v>74</v>
      </c>
      <c r="AU243" s="206" t="s">
        <v>82</v>
      </c>
      <c r="AY243" s="205" t="s">
        <v>173</v>
      </c>
      <c r="BK243" s="207">
        <f>SUM(BK244:BK263)</f>
        <v>0</v>
      </c>
    </row>
    <row r="244" s="2" customFormat="1" ht="44.25" customHeight="1">
      <c r="A244" s="36"/>
      <c r="B244" s="37"/>
      <c r="C244" s="210" t="s">
        <v>505</v>
      </c>
      <c r="D244" s="210" t="s">
        <v>79</v>
      </c>
      <c r="E244" s="211" t="s">
        <v>1347</v>
      </c>
      <c r="F244" s="212" t="s">
        <v>1348</v>
      </c>
      <c r="G244" s="213" t="s">
        <v>232</v>
      </c>
      <c r="H244" s="214">
        <v>19.379999999999999</v>
      </c>
      <c r="I244" s="215"/>
      <c r="J244" s="216">
        <f>ROUND(I244*H244,2)</f>
        <v>0</v>
      </c>
      <c r="K244" s="212" t="s">
        <v>179</v>
      </c>
      <c r="L244" s="42"/>
      <c r="M244" s="217" t="s">
        <v>19</v>
      </c>
      <c r="N244" s="218" t="s">
        <v>46</v>
      </c>
      <c r="O244" s="82"/>
      <c r="P244" s="219">
        <f>O244*H244</f>
        <v>0</v>
      </c>
      <c r="Q244" s="219">
        <v>1.0000000000000001E-05</v>
      </c>
      <c r="R244" s="219">
        <f>Q244*H244</f>
        <v>0.00019379999999999999</v>
      </c>
      <c r="S244" s="219">
        <v>0</v>
      </c>
      <c r="T244" s="22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1" t="s">
        <v>272</v>
      </c>
      <c r="AT244" s="221" t="s">
        <v>79</v>
      </c>
      <c r="AU244" s="221" t="s">
        <v>84</v>
      </c>
      <c r="AY244" s="15" t="s">
        <v>173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5" t="s">
        <v>82</v>
      </c>
      <c r="BK244" s="222">
        <f>ROUND(I244*H244,2)</f>
        <v>0</v>
      </c>
      <c r="BL244" s="15" t="s">
        <v>272</v>
      </c>
      <c r="BM244" s="221" t="s">
        <v>1660</v>
      </c>
    </row>
    <row r="245" s="2" customFormat="1">
      <c r="A245" s="36"/>
      <c r="B245" s="37"/>
      <c r="C245" s="38"/>
      <c r="D245" s="223" t="s">
        <v>181</v>
      </c>
      <c r="E245" s="38"/>
      <c r="F245" s="224" t="s">
        <v>1350</v>
      </c>
      <c r="G245" s="38"/>
      <c r="H245" s="38"/>
      <c r="I245" s="225"/>
      <c r="J245" s="38"/>
      <c r="K245" s="38"/>
      <c r="L245" s="42"/>
      <c r="M245" s="226"/>
      <c r="N245" s="227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181</v>
      </c>
      <c r="AU245" s="15" t="s">
        <v>84</v>
      </c>
    </row>
    <row r="246" s="13" customFormat="1">
      <c r="A246" s="13"/>
      <c r="B246" s="228"/>
      <c r="C246" s="229"/>
      <c r="D246" s="230" t="s">
        <v>183</v>
      </c>
      <c r="E246" s="231" t="s">
        <v>19</v>
      </c>
      <c r="F246" s="232" t="s">
        <v>1661</v>
      </c>
      <c r="G246" s="229"/>
      <c r="H246" s="233">
        <v>14.76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183</v>
      </c>
      <c r="AU246" s="239" t="s">
        <v>84</v>
      </c>
      <c r="AV246" s="13" t="s">
        <v>84</v>
      </c>
      <c r="AW246" s="13" t="s">
        <v>36</v>
      </c>
      <c r="AX246" s="13" t="s">
        <v>75</v>
      </c>
      <c r="AY246" s="239" t="s">
        <v>173</v>
      </c>
    </row>
    <row r="247" s="13" customFormat="1">
      <c r="A247" s="13"/>
      <c r="B247" s="228"/>
      <c r="C247" s="229"/>
      <c r="D247" s="230" t="s">
        <v>183</v>
      </c>
      <c r="E247" s="231" t="s">
        <v>19</v>
      </c>
      <c r="F247" s="232" t="s">
        <v>1662</v>
      </c>
      <c r="G247" s="229"/>
      <c r="H247" s="233">
        <v>4.6200000000000001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183</v>
      </c>
      <c r="AU247" s="239" t="s">
        <v>84</v>
      </c>
      <c r="AV247" s="13" t="s">
        <v>84</v>
      </c>
      <c r="AW247" s="13" t="s">
        <v>36</v>
      </c>
      <c r="AX247" s="13" t="s">
        <v>75</v>
      </c>
      <c r="AY247" s="239" t="s">
        <v>173</v>
      </c>
    </row>
    <row r="248" s="2" customFormat="1" ht="37.8" customHeight="1">
      <c r="A248" s="36"/>
      <c r="B248" s="37"/>
      <c r="C248" s="210" t="s">
        <v>510</v>
      </c>
      <c r="D248" s="210" t="s">
        <v>79</v>
      </c>
      <c r="E248" s="211" t="s">
        <v>1357</v>
      </c>
      <c r="F248" s="212" t="s">
        <v>1358</v>
      </c>
      <c r="G248" s="213" t="s">
        <v>190</v>
      </c>
      <c r="H248" s="214">
        <v>44.340000000000003</v>
      </c>
      <c r="I248" s="215"/>
      <c r="J248" s="216">
        <f>ROUND(I248*H248,2)</f>
        <v>0</v>
      </c>
      <c r="K248" s="212" t="s">
        <v>179</v>
      </c>
      <c r="L248" s="42"/>
      <c r="M248" s="217" t="s">
        <v>19</v>
      </c>
      <c r="N248" s="218" t="s">
        <v>46</v>
      </c>
      <c r="O248" s="82"/>
      <c r="P248" s="219">
        <f>O248*H248</f>
        <v>0</v>
      </c>
      <c r="Q248" s="219">
        <v>0.00125</v>
      </c>
      <c r="R248" s="219">
        <f>Q248*H248</f>
        <v>0.055425000000000002</v>
      </c>
      <c r="S248" s="219">
        <v>0</v>
      </c>
      <c r="T248" s="22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1" t="s">
        <v>272</v>
      </c>
      <c r="AT248" s="221" t="s">
        <v>79</v>
      </c>
      <c r="AU248" s="221" t="s">
        <v>84</v>
      </c>
      <c r="AY248" s="15" t="s">
        <v>173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5" t="s">
        <v>82</v>
      </c>
      <c r="BK248" s="222">
        <f>ROUND(I248*H248,2)</f>
        <v>0</v>
      </c>
      <c r="BL248" s="15" t="s">
        <v>272</v>
      </c>
      <c r="BM248" s="221" t="s">
        <v>1663</v>
      </c>
    </row>
    <row r="249" s="2" customFormat="1">
      <c r="A249" s="36"/>
      <c r="B249" s="37"/>
      <c r="C249" s="38"/>
      <c r="D249" s="223" t="s">
        <v>181</v>
      </c>
      <c r="E249" s="38"/>
      <c r="F249" s="224" t="s">
        <v>1360</v>
      </c>
      <c r="G249" s="38"/>
      <c r="H249" s="38"/>
      <c r="I249" s="225"/>
      <c r="J249" s="38"/>
      <c r="K249" s="38"/>
      <c r="L249" s="42"/>
      <c r="M249" s="226"/>
      <c r="N249" s="227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181</v>
      </c>
      <c r="AU249" s="15" t="s">
        <v>84</v>
      </c>
    </row>
    <row r="250" s="13" customFormat="1">
      <c r="A250" s="13"/>
      <c r="B250" s="228"/>
      <c r="C250" s="229"/>
      <c r="D250" s="230" t="s">
        <v>183</v>
      </c>
      <c r="E250" s="231" t="s">
        <v>19</v>
      </c>
      <c r="F250" s="232" t="s">
        <v>1598</v>
      </c>
      <c r="G250" s="229"/>
      <c r="H250" s="233">
        <v>21.719999999999999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183</v>
      </c>
      <c r="AU250" s="239" t="s">
        <v>84</v>
      </c>
      <c r="AV250" s="13" t="s">
        <v>84</v>
      </c>
      <c r="AW250" s="13" t="s">
        <v>36</v>
      </c>
      <c r="AX250" s="13" t="s">
        <v>75</v>
      </c>
      <c r="AY250" s="239" t="s">
        <v>173</v>
      </c>
    </row>
    <row r="251" s="13" customFormat="1">
      <c r="A251" s="13"/>
      <c r="B251" s="228"/>
      <c r="C251" s="229"/>
      <c r="D251" s="230" t="s">
        <v>183</v>
      </c>
      <c r="E251" s="231" t="s">
        <v>19</v>
      </c>
      <c r="F251" s="232" t="s">
        <v>1599</v>
      </c>
      <c r="G251" s="229"/>
      <c r="H251" s="233">
        <v>22.620000000000001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183</v>
      </c>
      <c r="AU251" s="239" t="s">
        <v>84</v>
      </c>
      <c r="AV251" s="13" t="s">
        <v>84</v>
      </c>
      <c r="AW251" s="13" t="s">
        <v>36</v>
      </c>
      <c r="AX251" s="13" t="s">
        <v>75</v>
      </c>
      <c r="AY251" s="239" t="s">
        <v>173</v>
      </c>
    </row>
    <row r="252" s="2" customFormat="1" ht="24.15" customHeight="1">
      <c r="A252" s="36"/>
      <c r="B252" s="37"/>
      <c r="C252" s="240" t="s">
        <v>516</v>
      </c>
      <c r="D252" s="240" t="s">
        <v>102</v>
      </c>
      <c r="E252" s="241" t="s">
        <v>1361</v>
      </c>
      <c r="F252" s="242" t="s">
        <v>1362</v>
      </c>
      <c r="G252" s="243" t="s">
        <v>190</v>
      </c>
      <c r="H252" s="244">
        <v>46.557000000000002</v>
      </c>
      <c r="I252" s="245"/>
      <c r="J252" s="246">
        <f>ROUND(I252*H252,2)</f>
        <v>0</v>
      </c>
      <c r="K252" s="242" t="s">
        <v>179</v>
      </c>
      <c r="L252" s="247"/>
      <c r="M252" s="248" t="s">
        <v>19</v>
      </c>
      <c r="N252" s="249" t="s">
        <v>46</v>
      </c>
      <c r="O252" s="82"/>
      <c r="P252" s="219">
        <f>O252*H252</f>
        <v>0</v>
      </c>
      <c r="Q252" s="219">
        <v>0.0080000000000000002</v>
      </c>
      <c r="R252" s="219">
        <f>Q252*H252</f>
        <v>0.37245600000000001</v>
      </c>
      <c r="S252" s="219">
        <v>0</v>
      </c>
      <c r="T252" s="22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1" t="s">
        <v>363</v>
      </c>
      <c r="AT252" s="221" t="s">
        <v>102</v>
      </c>
      <c r="AU252" s="221" t="s">
        <v>84</v>
      </c>
      <c r="AY252" s="15" t="s">
        <v>173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5" t="s">
        <v>82</v>
      </c>
      <c r="BK252" s="222">
        <f>ROUND(I252*H252,2)</f>
        <v>0</v>
      </c>
      <c r="BL252" s="15" t="s">
        <v>272</v>
      </c>
      <c r="BM252" s="221" t="s">
        <v>1664</v>
      </c>
    </row>
    <row r="253" s="13" customFormat="1">
      <c r="A253" s="13"/>
      <c r="B253" s="228"/>
      <c r="C253" s="229"/>
      <c r="D253" s="230" t="s">
        <v>183</v>
      </c>
      <c r="E253" s="229"/>
      <c r="F253" s="232" t="s">
        <v>1665</v>
      </c>
      <c r="G253" s="229"/>
      <c r="H253" s="233">
        <v>46.557000000000002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183</v>
      </c>
      <c r="AU253" s="239" t="s">
        <v>84</v>
      </c>
      <c r="AV253" s="13" t="s">
        <v>84</v>
      </c>
      <c r="AW253" s="13" t="s">
        <v>4</v>
      </c>
      <c r="AX253" s="13" t="s">
        <v>82</v>
      </c>
      <c r="AY253" s="239" t="s">
        <v>173</v>
      </c>
    </row>
    <row r="254" s="2" customFormat="1" ht="33" customHeight="1">
      <c r="A254" s="36"/>
      <c r="B254" s="37"/>
      <c r="C254" s="210" t="s">
        <v>523</v>
      </c>
      <c r="D254" s="210" t="s">
        <v>79</v>
      </c>
      <c r="E254" s="211" t="s">
        <v>1365</v>
      </c>
      <c r="F254" s="212" t="s">
        <v>1366</v>
      </c>
      <c r="G254" s="213" t="s">
        <v>190</v>
      </c>
      <c r="H254" s="214">
        <v>28.030000000000001</v>
      </c>
      <c r="I254" s="215"/>
      <c r="J254" s="216">
        <f>ROUND(I254*H254,2)</f>
        <v>0</v>
      </c>
      <c r="K254" s="212" t="s">
        <v>179</v>
      </c>
      <c r="L254" s="42"/>
      <c r="M254" s="217" t="s">
        <v>19</v>
      </c>
      <c r="N254" s="218" t="s">
        <v>46</v>
      </c>
      <c r="O254" s="82"/>
      <c r="P254" s="219">
        <f>O254*H254</f>
        <v>0</v>
      </c>
      <c r="Q254" s="219">
        <v>0.017100000000000001</v>
      </c>
      <c r="R254" s="219">
        <f>Q254*H254</f>
        <v>0.47931300000000004</v>
      </c>
      <c r="S254" s="219">
        <v>0</v>
      </c>
      <c r="T254" s="22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1" t="s">
        <v>272</v>
      </c>
      <c r="AT254" s="221" t="s">
        <v>79</v>
      </c>
      <c r="AU254" s="221" t="s">
        <v>84</v>
      </c>
      <c r="AY254" s="15" t="s">
        <v>173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5" t="s">
        <v>82</v>
      </c>
      <c r="BK254" s="222">
        <f>ROUND(I254*H254,2)</f>
        <v>0</v>
      </c>
      <c r="BL254" s="15" t="s">
        <v>272</v>
      </c>
      <c r="BM254" s="221" t="s">
        <v>1666</v>
      </c>
    </row>
    <row r="255" s="2" customFormat="1">
      <c r="A255" s="36"/>
      <c r="B255" s="37"/>
      <c r="C255" s="38"/>
      <c r="D255" s="223" t="s">
        <v>181</v>
      </c>
      <c r="E255" s="38"/>
      <c r="F255" s="224" t="s">
        <v>1368</v>
      </c>
      <c r="G255" s="38"/>
      <c r="H255" s="38"/>
      <c r="I255" s="225"/>
      <c r="J255" s="38"/>
      <c r="K255" s="38"/>
      <c r="L255" s="42"/>
      <c r="M255" s="226"/>
      <c r="N255" s="227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181</v>
      </c>
      <c r="AU255" s="15" t="s">
        <v>84</v>
      </c>
    </row>
    <row r="256" s="13" customFormat="1">
      <c r="A256" s="13"/>
      <c r="B256" s="228"/>
      <c r="C256" s="229"/>
      <c r="D256" s="230" t="s">
        <v>183</v>
      </c>
      <c r="E256" s="231" t="s">
        <v>19</v>
      </c>
      <c r="F256" s="232" t="s">
        <v>1667</v>
      </c>
      <c r="G256" s="229"/>
      <c r="H256" s="233">
        <v>18.539999999999999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183</v>
      </c>
      <c r="AU256" s="239" t="s">
        <v>84</v>
      </c>
      <c r="AV256" s="13" t="s">
        <v>84</v>
      </c>
      <c r="AW256" s="13" t="s">
        <v>36</v>
      </c>
      <c r="AX256" s="13" t="s">
        <v>75</v>
      </c>
      <c r="AY256" s="239" t="s">
        <v>173</v>
      </c>
    </row>
    <row r="257" s="13" customFormat="1">
      <c r="A257" s="13"/>
      <c r="B257" s="228"/>
      <c r="C257" s="229"/>
      <c r="D257" s="230" t="s">
        <v>183</v>
      </c>
      <c r="E257" s="231" t="s">
        <v>19</v>
      </c>
      <c r="F257" s="232" t="s">
        <v>1668</v>
      </c>
      <c r="G257" s="229"/>
      <c r="H257" s="233">
        <v>9.4900000000000002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183</v>
      </c>
      <c r="AU257" s="239" t="s">
        <v>84</v>
      </c>
      <c r="AV257" s="13" t="s">
        <v>84</v>
      </c>
      <c r="AW257" s="13" t="s">
        <v>36</v>
      </c>
      <c r="AX257" s="13" t="s">
        <v>75</v>
      </c>
      <c r="AY257" s="239" t="s">
        <v>173</v>
      </c>
    </row>
    <row r="258" s="2" customFormat="1" ht="55.5" customHeight="1">
      <c r="A258" s="36"/>
      <c r="B258" s="37"/>
      <c r="C258" s="210" t="s">
        <v>530</v>
      </c>
      <c r="D258" s="210" t="s">
        <v>79</v>
      </c>
      <c r="E258" s="211" t="s">
        <v>1373</v>
      </c>
      <c r="F258" s="212" t="s">
        <v>1374</v>
      </c>
      <c r="G258" s="213" t="s">
        <v>322</v>
      </c>
      <c r="H258" s="214">
        <v>9</v>
      </c>
      <c r="I258" s="215"/>
      <c r="J258" s="216">
        <f>ROUND(I258*H258,2)</f>
        <v>0</v>
      </c>
      <c r="K258" s="212" t="s">
        <v>179</v>
      </c>
      <c r="L258" s="42"/>
      <c r="M258" s="217" t="s">
        <v>19</v>
      </c>
      <c r="N258" s="218" t="s">
        <v>46</v>
      </c>
      <c r="O258" s="82"/>
      <c r="P258" s="219">
        <f>O258*H258</f>
        <v>0</v>
      </c>
      <c r="Q258" s="219">
        <v>0.025739999999999999</v>
      </c>
      <c r="R258" s="219">
        <f>Q258*H258</f>
        <v>0.23165999999999998</v>
      </c>
      <c r="S258" s="219">
        <v>0</v>
      </c>
      <c r="T258" s="22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1" t="s">
        <v>272</v>
      </c>
      <c r="AT258" s="221" t="s">
        <v>79</v>
      </c>
      <c r="AU258" s="221" t="s">
        <v>84</v>
      </c>
      <c r="AY258" s="15" t="s">
        <v>173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5" t="s">
        <v>82</v>
      </c>
      <c r="BK258" s="222">
        <f>ROUND(I258*H258,2)</f>
        <v>0</v>
      </c>
      <c r="BL258" s="15" t="s">
        <v>272</v>
      </c>
      <c r="BM258" s="221" t="s">
        <v>1669</v>
      </c>
    </row>
    <row r="259" s="2" customFormat="1">
      <c r="A259" s="36"/>
      <c r="B259" s="37"/>
      <c r="C259" s="38"/>
      <c r="D259" s="223" t="s">
        <v>181</v>
      </c>
      <c r="E259" s="38"/>
      <c r="F259" s="224" t="s">
        <v>1376</v>
      </c>
      <c r="G259" s="38"/>
      <c r="H259" s="38"/>
      <c r="I259" s="225"/>
      <c r="J259" s="38"/>
      <c r="K259" s="38"/>
      <c r="L259" s="42"/>
      <c r="M259" s="226"/>
      <c r="N259" s="227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181</v>
      </c>
      <c r="AU259" s="15" t="s">
        <v>84</v>
      </c>
    </row>
    <row r="260" s="13" customFormat="1">
      <c r="A260" s="13"/>
      <c r="B260" s="228"/>
      <c r="C260" s="229"/>
      <c r="D260" s="230" t="s">
        <v>183</v>
      </c>
      <c r="E260" s="231" t="s">
        <v>19</v>
      </c>
      <c r="F260" s="232" t="s">
        <v>1670</v>
      </c>
      <c r="G260" s="229"/>
      <c r="H260" s="233">
        <v>6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183</v>
      </c>
      <c r="AU260" s="239" t="s">
        <v>84</v>
      </c>
      <c r="AV260" s="13" t="s">
        <v>84</v>
      </c>
      <c r="AW260" s="13" t="s">
        <v>36</v>
      </c>
      <c r="AX260" s="13" t="s">
        <v>75</v>
      </c>
      <c r="AY260" s="239" t="s">
        <v>173</v>
      </c>
    </row>
    <row r="261" s="13" customFormat="1">
      <c r="A261" s="13"/>
      <c r="B261" s="228"/>
      <c r="C261" s="229"/>
      <c r="D261" s="230" t="s">
        <v>183</v>
      </c>
      <c r="E261" s="231" t="s">
        <v>19</v>
      </c>
      <c r="F261" s="232" t="s">
        <v>1671</v>
      </c>
      <c r="G261" s="229"/>
      <c r="H261" s="233">
        <v>3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183</v>
      </c>
      <c r="AU261" s="239" t="s">
        <v>84</v>
      </c>
      <c r="AV261" s="13" t="s">
        <v>84</v>
      </c>
      <c r="AW261" s="13" t="s">
        <v>36</v>
      </c>
      <c r="AX261" s="13" t="s">
        <v>75</v>
      </c>
      <c r="AY261" s="239" t="s">
        <v>173</v>
      </c>
    </row>
    <row r="262" s="2" customFormat="1" ht="49.05" customHeight="1">
      <c r="A262" s="36"/>
      <c r="B262" s="37"/>
      <c r="C262" s="210" t="s">
        <v>535</v>
      </c>
      <c r="D262" s="210" t="s">
        <v>79</v>
      </c>
      <c r="E262" s="211" t="s">
        <v>1382</v>
      </c>
      <c r="F262" s="212" t="s">
        <v>1383</v>
      </c>
      <c r="G262" s="213" t="s">
        <v>248</v>
      </c>
      <c r="H262" s="214">
        <v>1.139</v>
      </c>
      <c r="I262" s="215"/>
      <c r="J262" s="216">
        <f>ROUND(I262*H262,2)</f>
        <v>0</v>
      </c>
      <c r="K262" s="212" t="s">
        <v>179</v>
      </c>
      <c r="L262" s="42"/>
      <c r="M262" s="217" t="s">
        <v>19</v>
      </c>
      <c r="N262" s="218" t="s">
        <v>46</v>
      </c>
      <c r="O262" s="82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1" t="s">
        <v>272</v>
      </c>
      <c r="AT262" s="221" t="s">
        <v>79</v>
      </c>
      <c r="AU262" s="221" t="s">
        <v>84</v>
      </c>
      <c r="AY262" s="15" t="s">
        <v>173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5" t="s">
        <v>82</v>
      </c>
      <c r="BK262" s="222">
        <f>ROUND(I262*H262,2)</f>
        <v>0</v>
      </c>
      <c r="BL262" s="15" t="s">
        <v>272</v>
      </c>
      <c r="BM262" s="221" t="s">
        <v>1672</v>
      </c>
    </row>
    <row r="263" s="2" customFormat="1">
      <c r="A263" s="36"/>
      <c r="B263" s="37"/>
      <c r="C263" s="38"/>
      <c r="D263" s="223" t="s">
        <v>181</v>
      </c>
      <c r="E263" s="38"/>
      <c r="F263" s="224" t="s">
        <v>1385</v>
      </c>
      <c r="G263" s="38"/>
      <c r="H263" s="38"/>
      <c r="I263" s="225"/>
      <c r="J263" s="38"/>
      <c r="K263" s="38"/>
      <c r="L263" s="42"/>
      <c r="M263" s="226"/>
      <c r="N263" s="227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181</v>
      </c>
      <c r="AU263" s="15" t="s">
        <v>84</v>
      </c>
    </row>
    <row r="264" s="12" customFormat="1" ht="22.8" customHeight="1">
      <c r="A264" s="12"/>
      <c r="B264" s="194"/>
      <c r="C264" s="195"/>
      <c r="D264" s="196" t="s">
        <v>74</v>
      </c>
      <c r="E264" s="208" t="s">
        <v>1673</v>
      </c>
      <c r="F264" s="208" t="s">
        <v>1674</v>
      </c>
      <c r="G264" s="195"/>
      <c r="H264" s="195"/>
      <c r="I264" s="198"/>
      <c r="J264" s="209">
        <f>BK264</f>
        <v>0</v>
      </c>
      <c r="K264" s="195"/>
      <c r="L264" s="200"/>
      <c r="M264" s="201"/>
      <c r="N264" s="202"/>
      <c r="O264" s="202"/>
      <c r="P264" s="203">
        <f>SUM(P265:P267)</f>
        <v>0</v>
      </c>
      <c r="Q264" s="202"/>
      <c r="R264" s="203">
        <f>SUM(R265:R267)</f>
        <v>0.0020975999999999998</v>
      </c>
      <c r="S264" s="202"/>
      <c r="T264" s="204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5" t="s">
        <v>84</v>
      </c>
      <c r="AT264" s="206" t="s">
        <v>74</v>
      </c>
      <c r="AU264" s="206" t="s">
        <v>82</v>
      </c>
      <c r="AY264" s="205" t="s">
        <v>173</v>
      </c>
      <c r="BK264" s="207">
        <f>SUM(BK265:BK267)</f>
        <v>0</v>
      </c>
    </row>
    <row r="265" s="2" customFormat="1" ht="33" customHeight="1">
      <c r="A265" s="36"/>
      <c r="B265" s="37"/>
      <c r="C265" s="210" t="s">
        <v>538</v>
      </c>
      <c r="D265" s="210" t="s">
        <v>79</v>
      </c>
      <c r="E265" s="211" t="s">
        <v>1675</v>
      </c>
      <c r="F265" s="212" t="s">
        <v>1676</v>
      </c>
      <c r="G265" s="213" t="s">
        <v>232</v>
      </c>
      <c r="H265" s="214">
        <v>1.1399999999999999</v>
      </c>
      <c r="I265" s="215"/>
      <c r="J265" s="216">
        <f>ROUND(I265*H265,2)</f>
        <v>0</v>
      </c>
      <c r="K265" s="212" t="s">
        <v>179</v>
      </c>
      <c r="L265" s="42"/>
      <c r="M265" s="217" t="s">
        <v>19</v>
      </c>
      <c r="N265" s="218" t="s">
        <v>46</v>
      </c>
      <c r="O265" s="82"/>
      <c r="P265" s="219">
        <f>O265*H265</f>
        <v>0</v>
      </c>
      <c r="Q265" s="219">
        <v>0.0018400000000000001</v>
      </c>
      <c r="R265" s="219">
        <f>Q265*H265</f>
        <v>0.0020975999999999998</v>
      </c>
      <c r="S265" s="219">
        <v>0</v>
      </c>
      <c r="T265" s="22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1" t="s">
        <v>272</v>
      </c>
      <c r="AT265" s="221" t="s">
        <v>79</v>
      </c>
      <c r="AU265" s="221" t="s">
        <v>84</v>
      </c>
      <c r="AY265" s="15" t="s">
        <v>173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5" t="s">
        <v>82</v>
      </c>
      <c r="BK265" s="222">
        <f>ROUND(I265*H265,2)</f>
        <v>0</v>
      </c>
      <c r="BL265" s="15" t="s">
        <v>272</v>
      </c>
      <c r="BM265" s="221" t="s">
        <v>1677</v>
      </c>
    </row>
    <row r="266" s="2" customFormat="1">
      <c r="A266" s="36"/>
      <c r="B266" s="37"/>
      <c r="C266" s="38"/>
      <c r="D266" s="223" t="s">
        <v>181</v>
      </c>
      <c r="E266" s="38"/>
      <c r="F266" s="224" t="s">
        <v>1678</v>
      </c>
      <c r="G266" s="38"/>
      <c r="H266" s="38"/>
      <c r="I266" s="225"/>
      <c r="J266" s="38"/>
      <c r="K266" s="38"/>
      <c r="L266" s="42"/>
      <c r="M266" s="226"/>
      <c r="N266" s="227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181</v>
      </c>
      <c r="AU266" s="15" t="s">
        <v>84</v>
      </c>
    </row>
    <row r="267" s="13" customFormat="1">
      <c r="A267" s="13"/>
      <c r="B267" s="228"/>
      <c r="C267" s="229"/>
      <c r="D267" s="230" t="s">
        <v>183</v>
      </c>
      <c r="E267" s="231" t="s">
        <v>19</v>
      </c>
      <c r="F267" s="232" t="s">
        <v>1679</v>
      </c>
      <c r="G267" s="229"/>
      <c r="H267" s="233">
        <v>1.1399999999999999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183</v>
      </c>
      <c r="AU267" s="239" t="s">
        <v>84</v>
      </c>
      <c r="AV267" s="13" t="s">
        <v>84</v>
      </c>
      <c r="AW267" s="13" t="s">
        <v>36</v>
      </c>
      <c r="AX267" s="13" t="s">
        <v>82</v>
      </c>
      <c r="AY267" s="239" t="s">
        <v>173</v>
      </c>
    </row>
    <row r="268" s="12" customFormat="1" ht="22.8" customHeight="1">
      <c r="A268" s="12"/>
      <c r="B268" s="194"/>
      <c r="C268" s="195"/>
      <c r="D268" s="196" t="s">
        <v>74</v>
      </c>
      <c r="E268" s="208" t="s">
        <v>661</v>
      </c>
      <c r="F268" s="208" t="s">
        <v>662</v>
      </c>
      <c r="G268" s="195"/>
      <c r="H268" s="195"/>
      <c r="I268" s="198"/>
      <c r="J268" s="209">
        <f>BK268</f>
        <v>0</v>
      </c>
      <c r="K268" s="195"/>
      <c r="L268" s="200"/>
      <c r="M268" s="201"/>
      <c r="N268" s="202"/>
      <c r="O268" s="202"/>
      <c r="P268" s="203">
        <f>SUM(P269:P280)</f>
        <v>0</v>
      </c>
      <c r="Q268" s="202"/>
      <c r="R268" s="203">
        <f>SUM(R269:R280)</f>
        <v>0.1398548</v>
      </c>
      <c r="S268" s="202"/>
      <c r="T268" s="204">
        <f>SUM(T269:T280)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5" t="s">
        <v>84</v>
      </c>
      <c r="AT268" s="206" t="s">
        <v>74</v>
      </c>
      <c r="AU268" s="206" t="s">
        <v>82</v>
      </c>
      <c r="AY268" s="205" t="s">
        <v>173</v>
      </c>
      <c r="BK268" s="207">
        <f>SUM(BK269:BK280)</f>
        <v>0</v>
      </c>
    </row>
    <row r="269" s="2" customFormat="1" ht="24.15" customHeight="1">
      <c r="A269" s="36"/>
      <c r="B269" s="37"/>
      <c r="C269" s="210" t="s">
        <v>543</v>
      </c>
      <c r="D269" s="210" t="s">
        <v>79</v>
      </c>
      <c r="E269" s="211" t="s">
        <v>1680</v>
      </c>
      <c r="F269" s="212" t="s">
        <v>1681</v>
      </c>
      <c r="G269" s="213" t="s">
        <v>322</v>
      </c>
      <c r="H269" s="214">
        <v>1</v>
      </c>
      <c r="I269" s="215"/>
      <c r="J269" s="216">
        <f>ROUND(I269*H269,2)</f>
        <v>0</v>
      </c>
      <c r="K269" s="212" t="s">
        <v>179</v>
      </c>
      <c r="L269" s="42"/>
      <c r="M269" s="217" t="s">
        <v>19</v>
      </c>
      <c r="N269" s="218" t="s">
        <v>46</v>
      </c>
      <c r="O269" s="82"/>
      <c r="P269" s="219">
        <f>O269*H269</f>
        <v>0</v>
      </c>
      <c r="Q269" s="219">
        <v>0.00027</v>
      </c>
      <c r="R269" s="219">
        <f>Q269*H269</f>
        <v>0.00027</v>
      </c>
      <c r="S269" s="219">
        <v>0</v>
      </c>
      <c r="T269" s="22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1" t="s">
        <v>272</v>
      </c>
      <c r="AT269" s="221" t="s">
        <v>79</v>
      </c>
      <c r="AU269" s="221" t="s">
        <v>84</v>
      </c>
      <c r="AY269" s="15" t="s">
        <v>173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5" t="s">
        <v>82</v>
      </c>
      <c r="BK269" s="222">
        <f>ROUND(I269*H269,2)</f>
        <v>0</v>
      </c>
      <c r="BL269" s="15" t="s">
        <v>272</v>
      </c>
      <c r="BM269" s="221" t="s">
        <v>1682</v>
      </c>
    </row>
    <row r="270" s="2" customFormat="1">
      <c r="A270" s="36"/>
      <c r="B270" s="37"/>
      <c r="C270" s="38"/>
      <c r="D270" s="223" t="s">
        <v>181</v>
      </c>
      <c r="E270" s="38"/>
      <c r="F270" s="224" t="s">
        <v>1683</v>
      </c>
      <c r="G270" s="38"/>
      <c r="H270" s="38"/>
      <c r="I270" s="225"/>
      <c r="J270" s="38"/>
      <c r="K270" s="38"/>
      <c r="L270" s="42"/>
      <c r="M270" s="226"/>
      <c r="N270" s="227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181</v>
      </c>
      <c r="AU270" s="15" t="s">
        <v>84</v>
      </c>
    </row>
    <row r="271" s="2" customFormat="1" ht="21.75" customHeight="1">
      <c r="A271" s="36"/>
      <c r="B271" s="37"/>
      <c r="C271" s="240" t="s">
        <v>548</v>
      </c>
      <c r="D271" s="240" t="s">
        <v>102</v>
      </c>
      <c r="E271" s="241" t="s">
        <v>1684</v>
      </c>
      <c r="F271" s="242" t="s">
        <v>1685</v>
      </c>
      <c r="G271" s="243" t="s">
        <v>190</v>
      </c>
      <c r="H271" s="244">
        <v>0.66000000000000003</v>
      </c>
      <c r="I271" s="245"/>
      <c r="J271" s="246">
        <f>ROUND(I271*H271,2)</f>
        <v>0</v>
      </c>
      <c r="K271" s="242" t="s">
        <v>179</v>
      </c>
      <c r="L271" s="247"/>
      <c r="M271" s="248" t="s">
        <v>19</v>
      </c>
      <c r="N271" s="249" t="s">
        <v>46</v>
      </c>
      <c r="O271" s="82"/>
      <c r="P271" s="219">
        <f>O271*H271</f>
        <v>0</v>
      </c>
      <c r="Q271" s="219">
        <v>0.040280000000000003</v>
      </c>
      <c r="R271" s="219">
        <f>Q271*H271</f>
        <v>0.026584800000000002</v>
      </c>
      <c r="S271" s="219">
        <v>0</v>
      </c>
      <c r="T271" s="22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1" t="s">
        <v>363</v>
      </c>
      <c r="AT271" s="221" t="s">
        <v>102</v>
      </c>
      <c r="AU271" s="221" t="s">
        <v>84</v>
      </c>
      <c r="AY271" s="15" t="s">
        <v>173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5" t="s">
        <v>82</v>
      </c>
      <c r="BK271" s="222">
        <f>ROUND(I271*H271,2)</f>
        <v>0</v>
      </c>
      <c r="BL271" s="15" t="s">
        <v>272</v>
      </c>
      <c r="BM271" s="221" t="s">
        <v>1686</v>
      </c>
    </row>
    <row r="272" s="2" customFormat="1" ht="37.8" customHeight="1">
      <c r="A272" s="36"/>
      <c r="B272" s="37"/>
      <c r="C272" s="210" t="s">
        <v>554</v>
      </c>
      <c r="D272" s="210" t="s">
        <v>79</v>
      </c>
      <c r="E272" s="211" t="s">
        <v>1386</v>
      </c>
      <c r="F272" s="212" t="s">
        <v>1387</v>
      </c>
      <c r="G272" s="213" t="s">
        <v>322</v>
      </c>
      <c r="H272" s="214">
        <v>6</v>
      </c>
      <c r="I272" s="215"/>
      <c r="J272" s="216">
        <f>ROUND(I272*H272,2)</f>
        <v>0</v>
      </c>
      <c r="K272" s="212" t="s">
        <v>179</v>
      </c>
      <c r="L272" s="42"/>
      <c r="M272" s="217" t="s">
        <v>19</v>
      </c>
      <c r="N272" s="218" t="s">
        <v>46</v>
      </c>
      <c r="O272" s="82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1" t="s">
        <v>272</v>
      </c>
      <c r="AT272" s="221" t="s">
        <v>79</v>
      </c>
      <c r="AU272" s="221" t="s">
        <v>84</v>
      </c>
      <c r="AY272" s="15" t="s">
        <v>173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5" t="s">
        <v>82</v>
      </c>
      <c r="BK272" s="222">
        <f>ROUND(I272*H272,2)</f>
        <v>0</v>
      </c>
      <c r="BL272" s="15" t="s">
        <v>272</v>
      </c>
      <c r="BM272" s="221" t="s">
        <v>1687</v>
      </c>
    </row>
    <row r="273" s="2" customFormat="1">
      <c r="A273" s="36"/>
      <c r="B273" s="37"/>
      <c r="C273" s="38"/>
      <c r="D273" s="223" t="s">
        <v>181</v>
      </c>
      <c r="E273" s="38"/>
      <c r="F273" s="224" t="s">
        <v>1389</v>
      </c>
      <c r="G273" s="38"/>
      <c r="H273" s="38"/>
      <c r="I273" s="225"/>
      <c r="J273" s="38"/>
      <c r="K273" s="38"/>
      <c r="L273" s="42"/>
      <c r="M273" s="226"/>
      <c r="N273" s="227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181</v>
      </c>
      <c r="AU273" s="15" t="s">
        <v>84</v>
      </c>
    </row>
    <row r="274" s="2" customFormat="1" ht="24.15" customHeight="1">
      <c r="A274" s="36"/>
      <c r="B274" s="37"/>
      <c r="C274" s="240" t="s">
        <v>562</v>
      </c>
      <c r="D274" s="240" t="s">
        <v>102</v>
      </c>
      <c r="E274" s="241" t="s">
        <v>1390</v>
      </c>
      <c r="F274" s="242" t="s">
        <v>1391</v>
      </c>
      <c r="G274" s="243" t="s">
        <v>322</v>
      </c>
      <c r="H274" s="244">
        <v>4</v>
      </c>
      <c r="I274" s="245"/>
      <c r="J274" s="246">
        <f>ROUND(I274*H274,2)</f>
        <v>0</v>
      </c>
      <c r="K274" s="242" t="s">
        <v>179</v>
      </c>
      <c r="L274" s="247"/>
      <c r="M274" s="248" t="s">
        <v>19</v>
      </c>
      <c r="N274" s="249" t="s">
        <v>46</v>
      </c>
      <c r="O274" s="82"/>
      <c r="P274" s="219">
        <f>O274*H274</f>
        <v>0</v>
      </c>
      <c r="Q274" s="219">
        <v>0.0195</v>
      </c>
      <c r="R274" s="219">
        <f>Q274*H274</f>
        <v>0.078</v>
      </c>
      <c r="S274" s="219">
        <v>0</v>
      </c>
      <c r="T274" s="22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1" t="s">
        <v>363</v>
      </c>
      <c r="AT274" s="221" t="s">
        <v>102</v>
      </c>
      <c r="AU274" s="221" t="s">
        <v>84</v>
      </c>
      <c r="AY274" s="15" t="s">
        <v>173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5" t="s">
        <v>82</v>
      </c>
      <c r="BK274" s="222">
        <f>ROUND(I274*H274,2)</f>
        <v>0</v>
      </c>
      <c r="BL274" s="15" t="s">
        <v>272</v>
      </c>
      <c r="BM274" s="221" t="s">
        <v>1688</v>
      </c>
    </row>
    <row r="275" s="13" customFormat="1">
      <c r="A275" s="13"/>
      <c r="B275" s="228"/>
      <c r="C275" s="229"/>
      <c r="D275" s="230" t="s">
        <v>183</v>
      </c>
      <c r="E275" s="231" t="s">
        <v>19</v>
      </c>
      <c r="F275" s="232" t="s">
        <v>1393</v>
      </c>
      <c r="G275" s="229"/>
      <c r="H275" s="233">
        <v>3</v>
      </c>
      <c r="I275" s="234"/>
      <c r="J275" s="229"/>
      <c r="K275" s="229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183</v>
      </c>
      <c r="AU275" s="239" t="s">
        <v>84</v>
      </c>
      <c r="AV275" s="13" t="s">
        <v>84</v>
      </c>
      <c r="AW275" s="13" t="s">
        <v>36</v>
      </c>
      <c r="AX275" s="13" t="s">
        <v>75</v>
      </c>
      <c r="AY275" s="239" t="s">
        <v>173</v>
      </c>
    </row>
    <row r="276" s="13" customFormat="1">
      <c r="A276" s="13"/>
      <c r="B276" s="228"/>
      <c r="C276" s="229"/>
      <c r="D276" s="230" t="s">
        <v>183</v>
      </c>
      <c r="E276" s="231" t="s">
        <v>19</v>
      </c>
      <c r="F276" s="232" t="s">
        <v>1394</v>
      </c>
      <c r="G276" s="229"/>
      <c r="H276" s="233">
        <v>1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183</v>
      </c>
      <c r="AU276" s="239" t="s">
        <v>84</v>
      </c>
      <c r="AV276" s="13" t="s">
        <v>84</v>
      </c>
      <c r="AW276" s="13" t="s">
        <v>36</v>
      </c>
      <c r="AX276" s="13" t="s">
        <v>75</v>
      </c>
      <c r="AY276" s="239" t="s">
        <v>173</v>
      </c>
    </row>
    <row r="277" s="2" customFormat="1" ht="24.15" customHeight="1">
      <c r="A277" s="36"/>
      <c r="B277" s="37"/>
      <c r="C277" s="240" t="s">
        <v>569</v>
      </c>
      <c r="D277" s="240" t="s">
        <v>102</v>
      </c>
      <c r="E277" s="241" t="s">
        <v>1400</v>
      </c>
      <c r="F277" s="242" t="s">
        <v>1401</v>
      </c>
      <c r="G277" s="243" t="s">
        <v>322</v>
      </c>
      <c r="H277" s="244">
        <v>2</v>
      </c>
      <c r="I277" s="245"/>
      <c r="J277" s="246">
        <f>ROUND(I277*H277,2)</f>
        <v>0</v>
      </c>
      <c r="K277" s="242" t="s">
        <v>179</v>
      </c>
      <c r="L277" s="247"/>
      <c r="M277" s="248" t="s">
        <v>19</v>
      </c>
      <c r="N277" s="249" t="s">
        <v>46</v>
      </c>
      <c r="O277" s="82"/>
      <c r="P277" s="219">
        <f>O277*H277</f>
        <v>0</v>
      </c>
      <c r="Q277" s="219">
        <v>0.017500000000000002</v>
      </c>
      <c r="R277" s="219">
        <f>Q277*H277</f>
        <v>0.035000000000000003</v>
      </c>
      <c r="S277" s="219">
        <v>0</v>
      </c>
      <c r="T277" s="22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1" t="s">
        <v>363</v>
      </c>
      <c r="AT277" s="221" t="s">
        <v>102</v>
      </c>
      <c r="AU277" s="221" t="s">
        <v>84</v>
      </c>
      <c r="AY277" s="15" t="s">
        <v>173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5" t="s">
        <v>82</v>
      </c>
      <c r="BK277" s="222">
        <f>ROUND(I277*H277,2)</f>
        <v>0</v>
      </c>
      <c r="BL277" s="15" t="s">
        <v>272</v>
      </c>
      <c r="BM277" s="221" t="s">
        <v>1689</v>
      </c>
    </row>
    <row r="278" s="13" customFormat="1">
      <c r="A278" s="13"/>
      <c r="B278" s="228"/>
      <c r="C278" s="229"/>
      <c r="D278" s="230" t="s">
        <v>183</v>
      </c>
      <c r="E278" s="231" t="s">
        <v>19</v>
      </c>
      <c r="F278" s="232" t="s">
        <v>1690</v>
      </c>
      <c r="G278" s="229"/>
      <c r="H278" s="233">
        <v>2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183</v>
      </c>
      <c r="AU278" s="239" t="s">
        <v>84</v>
      </c>
      <c r="AV278" s="13" t="s">
        <v>84</v>
      </c>
      <c r="AW278" s="13" t="s">
        <v>36</v>
      </c>
      <c r="AX278" s="13" t="s">
        <v>82</v>
      </c>
      <c r="AY278" s="239" t="s">
        <v>173</v>
      </c>
    </row>
    <row r="279" s="2" customFormat="1" ht="49.05" customHeight="1">
      <c r="A279" s="36"/>
      <c r="B279" s="37"/>
      <c r="C279" s="210" t="s">
        <v>575</v>
      </c>
      <c r="D279" s="210" t="s">
        <v>79</v>
      </c>
      <c r="E279" s="211" t="s">
        <v>1404</v>
      </c>
      <c r="F279" s="212" t="s">
        <v>1405</v>
      </c>
      <c r="G279" s="213" t="s">
        <v>248</v>
      </c>
      <c r="H279" s="214">
        <v>0.14000000000000001</v>
      </c>
      <c r="I279" s="215"/>
      <c r="J279" s="216">
        <f>ROUND(I279*H279,2)</f>
        <v>0</v>
      </c>
      <c r="K279" s="212" t="s">
        <v>179</v>
      </c>
      <c r="L279" s="42"/>
      <c r="M279" s="217" t="s">
        <v>19</v>
      </c>
      <c r="N279" s="218" t="s">
        <v>46</v>
      </c>
      <c r="O279" s="82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1" t="s">
        <v>272</v>
      </c>
      <c r="AT279" s="221" t="s">
        <v>79</v>
      </c>
      <c r="AU279" s="221" t="s">
        <v>84</v>
      </c>
      <c r="AY279" s="15" t="s">
        <v>173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5" t="s">
        <v>82</v>
      </c>
      <c r="BK279" s="222">
        <f>ROUND(I279*H279,2)</f>
        <v>0</v>
      </c>
      <c r="BL279" s="15" t="s">
        <v>272</v>
      </c>
      <c r="BM279" s="221" t="s">
        <v>1691</v>
      </c>
    </row>
    <row r="280" s="2" customFormat="1">
      <c r="A280" s="36"/>
      <c r="B280" s="37"/>
      <c r="C280" s="38"/>
      <c r="D280" s="223" t="s">
        <v>181</v>
      </c>
      <c r="E280" s="38"/>
      <c r="F280" s="224" t="s">
        <v>1407</v>
      </c>
      <c r="G280" s="38"/>
      <c r="H280" s="38"/>
      <c r="I280" s="225"/>
      <c r="J280" s="38"/>
      <c r="K280" s="38"/>
      <c r="L280" s="42"/>
      <c r="M280" s="226"/>
      <c r="N280" s="227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181</v>
      </c>
      <c r="AU280" s="15" t="s">
        <v>84</v>
      </c>
    </row>
    <row r="281" s="12" customFormat="1" ht="22.8" customHeight="1">
      <c r="A281" s="12"/>
      <c r="B281" s="194"/>
      <c r="C281" s="195"/>
      <c r="D281" s="196" t="s">
        <v>74</v>
      </c>
      <c r="E281" s="208" t="s">
        <v>715</v>
      </c>
      <c r="F281" s="208" t="s">
        <v>716</v>
      </c>
      <c r="G281" s="195"/>
      <c r="H281" s="195"/>
      <c r="I281" s="198"/>
      <c r="J281" s="209">
        <f>BK281</f>
        <v>0</v>
      </c>
      <c r="K281" s="195"/>
      <c r="L281" s="200"/>
      <c r="M281" s="201"/>
      <c r="N281" s="202"/>
      <c r="O281" s="202"/>
      <c r="P281" s="203">
        <f>SUM(P282:P305)</f>
        <v>0</v>
      </c>
      <c r="Q281" s="202"/>
      <c r="R281" s="203">
        <f>SUM(R282:R305)</f>
        <v>2.7304572</v>
      </c>
      <c r="S281" s="202"/>
      <c r="T281" s="204">
        <f>SUM(T282:T305)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5" t="s">
        <v>84</v>
      </c>
      <c r="AT281" s="206" t="s">
        <v>74</v>
      </c>
      <c r="AU281" s="206" t="s">
        <v>82</v>
      </c>
      <c r="AY281" s="205" t="s">
        <v>173</v>
      </c>
      <c r="BK281" s="207">
        <f>SUM(BK282:BK305)</f>
        <v>0</v>
      </c>
    </row>
    <row r="282" s="2" customFormat="1" ht="24.15" customHeight="1">
      <c r="A282" s="36"/>
      <c r="B282" s="37"/>
      <c r="C282" s="210" t="s">
        <v>582</v>
      </c>
      <c r="D282" s="210" t="s">
        <v>79</v>
      </c>
      <c r="E282" s="211" t="s">
        <v>718</v>
      </c>
      <c r="F282" s="212" t="s">
        <v>719</v>
      </c>
      <c r="G282" s="213" t="s">
        <v>190</v>
      </c>
      <c r="H282" s="214">
        <v>44.340000000000003</v>
      </c>
      <c r="I282" s="215"/>
      <c r="J282" s="216">
        <f>ROUND(I282*H282,2)</f>
        <v>0</v>
      </c>
      <c r="K282" s="212" t="s">
        <v>179</v>
      </c>
      <c r="L282" s="42"/>
      <c r="M282" s="217" t="s">
        <v>19</v>
      </c>
      <c r="N282" s="218" t="s">
        <v>46</v>
      </c>
      <c r="O282" s="82"/>
      <c r="P282" s="219">
        <f>O282*H282</f>
        <v>0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1" t="s">
        <v>272</v>
      </c>
      <c r="AT282" s="221" t="s">
        <v>79</v>
      </c>
      <c r="AU282" s="221" t="s">
        <v>84</v>
      </c>
      <c r="AY282" s="15" t="s">
        <v>173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5" t="s">
        <v>82</v>
      </c>
      <c r="BK282" s="222">
        <f>ROUND(I282*H282,2)</f>
        <v>0</v>
      </c>
      <c r="BL282" s="15" t="s">
        <v>272</v>
      </c>
      <c r="BM282" s="221" t="s">
        <v>1692</v>
      </c>
    </row>
    <row r="283" s="2" customFormat="1">
      <c r="A283" s="36"/>
      <c r="B283" s="37"/>
      <c r="C283" s="38"/>
      <c r="D283" s="223" t="s">
        <v>181</v>
      </c>
      <c r="E283" s="38"/>
      <c r="F283" s="224" t="s">
        <v>721</v>
      </c>
      <c r="G283" s="38"/>
      <c r="H283" s="38"/>
      <c r="I283" s="225"/>
      <c r="J283" s="38"/>
      <c r="K283" s="38"/>
      <c r="L283" s="42"/>
      <c r="M283" s="226"/>
      <c r="N283" s="227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181</v>
      </c>
      <c r="AU283" s="15" t="s">
        <v>84</v>
      </c>
    </row>
    <row r="284" s="13" customFormat="1">
      <c r="A284" s="13"/>
      <c r="B284" s="228"/>
      <c r="C284" s="229"/>
      <c r="D284" s="230" t="s">
        <v>183</v>
      </c>
      <c r="E284" s="231" t="s">
        <v>19</v>
      </c>
      <c r="F284" s="232" t="s">
        <v>1598</v>
      </c>
      <c r="G284" s="229"/>
      <c r="H284" s="233">
        <v>21.719999999999999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183</v>
      </c>
      <c r="AU284" s="239" t="s">
        <v>84</v>
      </c>
      <c r="AV284" s="13" t="s">
        <v>84</v>
      </c>
      <c r="AW284" s="13" t="s">
        <v>36</v>
      </c>
      <c r="AX284" s="13" t="s">
        <v>75</v>
      </c>
      <c r="AY284" s="239" t="s">
        <v>173</v>
      </c>
    </row>
    <row r="285" s="13" customFormat="1">
      <c r="A285" s="13"/>
      <c r="B285" s="228"/>
      <c r="C285" s="229"/>
      <c r="D285" s="230" t="s">
        <v>183</v>
      </c>
      <c r="E285" s="231" t="s">
        <v>19</v>
      </c>
      <c r="F285" s="232" t="s">
        <v>1599</v>
      </c>
      <c r="G285" s="229"/>
      <c r="H285" s="233">
        <v>22.620000000000001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183</v>
      </c>
      <c r="AU285" s="239" t="s">
        <v>84</v>
      </c>
      <c r="AV285" s="13" t="s">
        <v>84</v>
      </c>
      <c r="AW285" s="13" t="s">
        <v>36</v>
      </c>
      <c r="AX285" s="13" t="s">
        <v>75</v>
      </c>
      <c r="AY285" s="239" t="s">
        <v>173</v>
      </c>
    </row>
    <row r="286" s="2" customFormat="1" ht="24.15" customHeight="1">
      <c r="A286" s="36"/>
      <c r="B286" s="37"/>
      <c r="C286" s="210" t="s">
        <v>586</v>
      </c>
      <c r="D286" s="210" t="s">
        <v>79</v>
      </c>
      <c r="E286" s="211" t="s">
        <v>723</v>
      </c>
      <c r="F286" s="212" t="s">
        <v>724</v>
      </c>
      <c r="G286" s="213" t="s">
        <v>190</v>
      </c>
      <c r="H286" s="214">
        <v>44.340000000000003</v>
      </c>
      <c r="I286" s="215"/>
      <c r="J286" s="216">
        <f>ROUND(I286*H286,2)</f>
        <v>0</v>
      </c>
      <c r="K286" s="212" t="s">
        <v>179</v>
      </c>
      <c r="L286" s="42"/>
      <c r="M286" s="217" t="s">
        <v>19</v>
      </c>
      <c r="N286" s="218" t="s">
        <v>46</v>
      </c>
      <c r="O286" s="82"/>
      <c r="P286" s="219">
        <f>O286*H286</f>
        <v>0</v>
      </c>
      <c r="Q286" s="219">
        <v>0.00029999999999999997</v>
      </c>
      <c r="R286" s="219">
        <f>Q286*H286</f>
        <v>0.013302</v>
      </c>
      <c r="S286" s="219">
        <v>0</v>
      </c>
      <c r="T286" s="22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1" t="s">
        <v>272</v>
      </c>
      <c r="AT286" s="221" t="s">
        <v>79</v>
      </c>
      <c r="AU286" s="221" t="s">
        <v>84</v>
      </c>
      <c r="AY286" s="15" t="s">
        <v>173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5" t="s">
        <v>82</v>
      </c>
      <c r="BK286" s="222">
        <f>ROUND(I286*H286,2)</f>
        <v>0</v>
      </c>
      <c r="BL286" s="15" t="s">
        <v>272</v>
      </c>
      <c r="BM286" s="221" t="s">
        <v>1693</v>
      </c>
    </row>
    <row r="287" s="2" customFormat="1">
      <c r="A287" s="36"/>
      <c r="B287" s="37"/>
      <c r="C287" s="38"/>
      <c r="D287" s="223" t="s">
        <v>181</v>
      </c>
      <c r="E287" s="38"/>
      <c r="F287" s="224" t="s">
        <v>726</v>
      </c>
      <c r="G287" s="38"/>
      <c r="H287" s="38"/>
      <c r="I287" s="225"/>
      <c r="J287" s="38"/>
      <c r="K287" s="38"/>
      <c r="L287" s="42"/>
      <c r="M287" s="226"/>
      <c r="N287" s="227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181</v>
      </c>
      <c r="AU287" s="15" t="s">
        <v>84</v>
      </c>
    </row>
    <row r="288" s="13" customFormat="1">
      <c r="A288" s="13"/>
      <c r="B288" s="228"/>
      <c r="C288" s="229"/>
      <c r="D288" s="230" t="s">
        <v>183</v>
      </c>
      <c r="E288" s="231" t="s">
        <v>19</v>
      </c>
      <c r="F288" s="232" t="s">
        <v>1598</v>
      </c>
      <c r="G288" s="229"/>
      <c r="H288" s="233">
        <v>21.719999999999999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183</v>
      </c>
      <c r="AU288" s="239" t="s">
        <v>84</v>
      </c>
      <c r="AV288" s="13" t="s">
        <v>84</v>
      </c>
      <c r="AW288" s="13" t="s">
        <v>36</v>
      </c>
      <c r="AX288" s="13" t="s">
        <v>75</v>
      </c>
      <c r="AY288" s="239" t="s">
        <v>173</v>
      </c>
    </row>
    <row r="289" s="13" customFormat="1">
      <c r="A289" s="13"/>
      <c r="B289" s="228"/>
      <c r="C289" s="229"/>
      <c r="D289" s="230" t="s">
        <v>183</v>
      </c>
      <c r="E289" s="231" t="s">
        <v>19</v>
      </c>
      <c r="F289" s="232" t="s">
        <v>1599</v>
      </c>
      <c r="G289" s="229"/>
      <c r="H289" s="233">
        <v>22.620000000000001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183</v>
      </c>
      <c r="AU289" s="239" t="s">
        <v>84</v>
      </c>
      <c r="AV289" s="13" t="s">
        <v>84</v>
      </c>
      <c r="AW289" s="13" t="s">
        <v>36</v>
      </c>
      <c r="AX289" s="13" t="s">
        <v>75</v>
      </c>
      <c r="AY289" s="239" t="s">
        <v>173</v>
      </c>
    </row>
    <row r="290" s="2" customFormat="1" ht="37.8" customHeight="1">
      <c r="A290" s="36"/>
      <c r="B290" s="37"/>
      <c r="C290" s="210" t="s">
        <v>591</v>
      </c>
      <c r="D290" s="210" t="s">
        <v>79</v>
      </c>
      <c r="E290" s="211" t="s">
        <v>1410</v>
      </c>
      <c r="F290" s="212" t="s">
        <v>1411</v>
      </c>
      <c r="G290" s="213" t="s">
        <v>190</v>
      </c>
      <c r="H290" s="214">
        <v>44.340000000000003</v>
      </c>
      <c r="I290" s="215"/>
      <c r="J290" s="216">
        <f>ROUND(I290*H290,2)</f>
        <v>0</v>
      </c>
      <c r="K290" s="212" t="s">
        <v>179</v>
      </c>
      <c r="L290" s="42"/>
      <c r="M290" s="217" t="s">
        <v>19</v>
      </c>
      <c r="N290" s="218" t="s">
        <v>46</v>
      </c>
      <c r="O290" s="82"/>
      <c r="P290" s="219">
        <f>O290*H290</f>
        <v>0</v>
      </c>
      <c r="Q290" s="219">
        <v>0.0045500000000000002</v>
      </c>
      <c r="R290" s="219">
        <f>Q290*H290</f>
        <v>0.20174700000000004</v>
      </c>
      <c r="S290" s="219">
        <v>0</v>
      </c>
      <c r="T290" s="22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1" t="s">
        <v>272</v>
      </c>
      <c r="AT290" s="221" t="s">
        <v>79</v>
      </c>
      <c r="AU290" s="221" t="s">
        <v>84</v>
      </c>
      <c r="AY290" s="15" t="s">
        <v>173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5" t="s">
        <v>82</v>
      </c>
      <c r="BK290" s="222">
        <f>ROUND(I290*H290,2)</f>
        <v>0</v>
      </c>
      <c r="BL290" s="15" t="s">
        <v>272</v>
      </c>
      <c r="BM290" s="221" t="s">
        <v>1694</v>
      </c>
    </row>
    <row r="291" s="2" customFormat="1">
      <c r="A291" s="36"/>
      <c r="B291" s="37"/>
      <c r="C291" s="38"/>
      <c r="D291" s="223" t="s">
        <v>181</v>
      </c>
      <c r="E291" s="38"/>
      <c r="F291" s="224" t="s">
        <v>1413</v>
      </c>
      <c r="G291" s="38"/>
      <c r="H291" s="38"/>
      <c r="I291" s="225"/>
      <c r="J291" s="38"/>
      <c r="K291" s="38"/>
      <c r="L291" s="42"/>
      <c r="M291" s="226"/>
      <c r="N291" s="227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181</v>
      </c>
      <c r="AU291" s="15" t="s">
        <v>84</v>
      </c>
    </row>
    <row r="292" s="13" customFormat="1">
      <c r="A292" s="13"/>
      <c r="B292" s="228"/>
      <c r="C292" s="229"/>
      <c r="D292" s="230" t="s">
        <v>183</v>
      </c>
      <c r="E292" s="231" t="s">
        <v>19</v>
      </c>
      <c r="F292" s="232" t="s">
        <v>1598</v>
      </c>
      <c r="G292" s="229"/>
      <c r="H292" s="233">
        <v>21.719999999999999</v>
      </c>
      <c r="I292" s="234"/>
      <c r="J292" s="229"/>
      <c r="K292" s="229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183</v>
      </c>
      <c r="AU292" s="239" t="s">
        <v>84</v>
      </c>
      <c r="AV292" s="13" t="s">
        <v>84</v>
      </c>
      <c r="AW292" s="13" t="s">
        <v>36</v>
      </c>
      <c r="AX292" s="13" t="s">
        <v>75</v>
      </c>
      <c r="AY292" s="239" t="s">
        <v>173</v>
      </c>
    </row>
    <row r="293" s="13" customFormat="1">
      <c r="A293" s="13"/>
      <c r="B293" s="228"/>
      <c r="C293" s="229"/>
      <c r="D293" s="230" t="s">
        <v>183</v>
      </c>
      <c r="E293" s="231" t="s">
        <v>19</v>
      </c>
      <c r="F293" s="232" t="s">
        <v>1599</v>
      </c>
      <c r="G293" s="229"/>
      <c r="H293" s="233">
        <v>22.620000000000001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183</v>
      </c>
      <c r="AU293" s="239" t="s">
        <v>84</v>
      </c>
      <c r="AV293" s="13" t="s">
        <v>84</v>
      </c>
      <c r="AW293" s="13" t="s">
        <v>36</v>
      </c>
      <c r="AX293" s="13" t="s">
        <v>75</v>
      </c>
      <c r="AY293" s="239" t="s">
        <v>173</v>
      </c>
    </row>
    <row r="294" s="2" customFormat="1" ht="44.25" customHeight="1">
      <c r="A294" s="36"/>
      <c r="B294" s="37"/>
      <c r="C294" s="210" t="s">
        <v>597</v>
      </c>
      <c r="D294" s="210" t="s">
        <v>79</v>
      </c>
      <c r="E294" s="211" t="s">
        <v>750</v>
      </c>
      <c r="F294" s="212" t="s">
        <v>751</v>
      </c>
      <c r="G294" s="213" t="s">
        <v>190</v>
      </c>
      <c r="H294" s="214">
        <v>44.340000000000003</v>
      </c>
      <c r="I294" s="215"/>
      <c r="J294" s="216">
        <f>ROUND(I294*H294,2)</f>
        <v>0</v>
      </c>
      <c r="K294" s="212" t="s">
        <v>179</v>
      </c>
      <c r="L294" s="42"/>
      <c r="M294" s="217" t="s">
        <v>19</v>
      </c>
      <c r="N294" s="218" t="s">
        <v>46</v>
      </c>
      <c r="O294" s="82"/>
      <c r="P294" s="219">
        <f>O294*H294</f>
        <v>0</v>
      </c>
      <c r="Q294" s="219">
        <v>0.0090299999999999998</v>
      </c>
      <c r="R294" s="219">
        <f>Q294*H294</f>
        <v>0.40039020000000003</v>
      </c>
      <c r="S294" s="219">
        <v>0</v>
      </c>
      <c r="T294" s="22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1" t="s">
        <v>272</v>
      </c>
      <c r="AT294" s="221" t="s">
        <v>79</v>
      </c>
      <c r="AU294" s="221" t="s">
        <v>84</v>
      </c>
      <c r="AY294" s="15" t="s">
        <v>173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5" t="s">
        <v>82</v>
      </c>
      <c r="BK294" s="222">
        <f>ROUND(I294*H294,2)</f>
        <v>0</v>
      </c>
      <c r="BL294" s="15" t="s">
        <v>272</v>
      </c>
      <c r="BM294" s="221" t="s">
        <v>1695</v>
      </c>
    </row>
    <row r="295" s="2" customFormat="1">
      <c r="A295" s="36"/>
      <c r="B295" s="37"/>
      <c r="C295" s="38"/>
      <c r="D295" s="223" t="s">
        <v>181</v>
      </c>
      <c r="E295" s="38"/>
      <c r="F295" s="224" t="s">
        <v>753</v>
      </c>
      <c r="G295" s="38"/>
      <c r="H295" s="38"/>
      <c r="I295" s="225"/>
      <c r="J295" s="38"/>
      <c r="K295" s="38"/>
      <c r="L295" s="42"/>
      <c r="M295" s="226"/>
      <c r="N295" s="227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181</v>
      </c>
      <c r="AU295" s="15" t="s">
        <v>84</v>
      </c>
    </row>
    <row r="296" s="13" customFormat="1">
      <c r="A296" s="13"/>
      <c r="B296" s="228"/>
      <c r="C296" s="229"/>
      <c r="D296" s="230" t="s">
        <v>183</v>
      </c>
      <c r="E296" s="231" t="s">
        <v>19</v>
      </c>
      <c r="F296" s="232" t="s">
        <v>1598</v>
      </c>
      <c r="G296" s="229"/>
      <c r="H296" s="233">
        <v>21.719999999999999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183</v>
      </c>
      <c r="AU296" s="239" t="s">
        <v>84</v>
      </c>
      <c r="AV296" s="13" t="s">
        <v>84</v>
      </c>
      <c r="AW296" s="13" t="s">
        <v>36</v>
      </c>
      <c r="AX296" s="13" t="s">
        <v>75</v>
      </c>
      <c r="AY296" s="239" t="s">
        <v>173</v>
      </c>
    </row>
    <row r="297" s="13" customFormat="1">
      <c r="A297" s="13"/>
      <c r="B297" s="228"/>
      <c r="C297" s="229"/>
      <c r="D297" s="230" t="s">
        <v>183</v>
      </c>
      <c r="E297" s="231" t="s">
        <v>19</v>
      </c>
      <c r="F297" s="232" t="s">
        <v>1599</v>
      </c>
      <c r="G297" s="229"/>
      <c r="H297" s="233">
        <v>22.620000000000001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183</v>
      </c>
      <c r="AU297" s="239" t="s">
        <v>84</v>
      </c>
      <c r="AV297" s="13" t="s">
        <v>84</v>
      </c>
      <c r="AW297" s="13" t="s">
        <v>36</v>
      </c>
      <c r="AX297" s="13" t="s">
        <v>75</v>
      </c>
      <c r="AY297" s="239" t="s">
        <v>173</v>
      </c>
    </row>
    <row r="298" s="2" customFormat="1" ht="33" customHeight="1">
      <c r="A298" s="36"/>
      <c r="B298" s="37"/>
      <c r="C298" s="240" t="s">
        <v>602</v>
      </c>
      <c r="D298" s="240" t="s">
        <v>102</v>
      </c>
      <c r="E298" s="241" t="s">
        <v>1415</v>
      </c>
      <c r="F298" s="242" t="s">
        <v>1416</v>
      </c>
      <c r="G298" s="243" t="s">
        <v>190</v>
      </c>
      <c r="H298" s="244">
        <v>48.774000000000001</v>
      </c>
      <c r="I298" s="245"/>
      <c r="J298" s="246">
        <f>ROUND(I298*H298,2)</f>
        <v>0</v>
      </c>
      <c r="K298" s="242" t="s">
        <v>179</v>
      </c>
      <c r="L298" s="247"/>
      <c r="M298" s="248" t="s">
        <v>19</v>
      </c>
      <c r="N298" s="249" t="s">
        <v>46</v>
      </c>
      <c r="O298" s="82"/>
      <c r="P298" s="219">
        <f>O298*H298</f>
        <v>0</v>
      </c>
      <c r="Q298" s="219">
        <v>0.042000000000000003</v>
      </c>
      <c r="R298" s="219">
        <f>Q298*H298</f>
        <v>2.048508</v>
      </c>
      <c r="S298" s="219">
        <v>0</v>
      </c>
      <c r="T298" s="22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1" t="s">
        <v>363</v>
      </c>
      <c r="AT298" s="221" t="s">
        <v>102</v>
      </c>
      <c r="AU298" s="221" t="s">
        <v>84</v>
      </c>
      <c r="AY298" s="15" t="s">
        <v>173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5" t="s">
        <v>82</v>
      </c>
      <c r="BK298" s="222">
        <f>ROUND(I298*H298,2)</f>
        <v>0</v>
      </c>
      <c r="BL298" s="15" t="s">
        <v>272</v>
      </c>
      <c r="BM298" s="221" t="s">
        <v>1696</v>
      </c>
    </row>
    <row r="299" s="13" customFormat="1">
      <c r="A299" s="13"/>
      <c r="B299" s="228"/>
      <c r="C299" s="229"/>
      <c r="D299" s="230" t="s">
        <v>183</v>
      </c>
      <c r="E299" s="229"/>
      <c r="F299" s="232" t="s">
        <v>1697</v>
      </c>
      <c r="G299" s="229"/>
      <c r="H299" s="233">
        <v>48.774000000000001</v>
      </c>
      <c r="I299" s="234"/>
      <c r="J299" s="229"/>
      <c r="K299" s="229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183</v>
      </c>
      <c r="AU299" s="239" t="s">
        <v>84</v>
      </c>
      <c r="AV299" s="13" t="s">
        <v>84</v>
      </c>
      <c r="AW299" s="13" t="s">
        <v>4</v>
      </c>
      <c r="AX299" s="13" t="s">
        <v>82</v>
      </c>
      <c r="AY299" s="239" t="s">
        <v>173</v>
      </c>
    </row>
    <row r="300" s="2" customFormat="1" ht="24.15" customHeight="1">
      <c r="A300" s="36"/>
      <c r="B300" s="37"/>
      <c r="C300" s="210" t="s">
        <v>606</v>
      </c>
      <c r="D300" s="210" t="s">
        <v>79</v>
      </c>
      <c r="E300" s="211" t="s">
        <v>1419</v>
      </c>
      <c r="F300" s="212" t="s">
        <v>1420</v>
      </c>
      <c r="G300" s="213" t="s">
        <v>190</v>
      </c>
      <c r="H300" s="214">
        <v>44.340000000000003</v>
      </c>
      <c r="I300" s="215"/>
      <c r="J300" s="216">
        <f>ROUND(I300*H300,2)</f>
        <v>0</v>
      </c>
      <c r="K300" s="212" t="s">
        <v>179</v>
      </c>
      <c r="L300" s="42"/>
      <c r="M300" s="217" t="s">
        <v>19</v>
      </c>
      <c r="N300" s="218" t="s">
        <v>46</v>
      </c>
      <c r="O300" s="82"/>
      <c r="P300" s="219">
        <f>O300*H300</f>
        <v>0</v>
      </c>
      <c r="Q300" s="219">
        <v>0.0015</v>
      </c>
      <c r="R300" s="219">
        <f>Q300*H300</f>
        <v>0.06651</v>
      </c>
      <c r="S300" s="219">
        <v>0</v>
      </c>
      <c r="T300" s="22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1" t="s">
        <v>272</v>
      </c>
      <c r="AT300" s="221" t="s">
        <v>79</v>
      </c>
      <c r="AU300" s="221" t="s">
        <v>84</v>
      </c>
      <c r="AY300" s="15" t="s">
        <v>173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5" t="s">
        <v>82</v>
      </c>
      <c r="BK300" s="222">
        <f>ROUND(I300*H300,2)</f>
        <v>0</v>
      </c>
      <c r="BL300" s="15" t="s">
        <v>272</v>
      </c>
      <c r="BM300" s="221" t="s">
        <v>1698</v>
      </c>
    </row>
    <row r="301" s="2" customFormat="1">
      <c r="A301" s="36"/>
      <c r="B301" s="37"/>
      <c r="C301" s="38"/>
      <c r="D301" s="223" t="s">
        <v>181</v>
      </c>
      <c r="E301" s="38"/>
      <c r="F301" s="224" t="s">
        <v>1422</v>
      </c>
      <c r="G301" s="38"/>
      <c r="H301" s="38"/>
      <c r="I301" s="225"/>
      <c r="J301" s="38"/>
      <c r="K301" s="38"/>
      <c r="L301" s="42"/>
      <c r="M301" s="226"/>
      <c r="N301" s="227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181</v>
      </c>
      <c r="AU301" s="15" t="s">
        <v>84</v>
      </c>
    </row>
    <row r="302" s="13" customFormat="1">
      <c r="A302" s="13"/>
      <c r="B302" s="228"/>
      <c r="C302" s="229"/>
      <c r="D302" s="230" t="s">
        <v>183</v>
      </c>
      <c r="E302" s="231" t="s">
        <v>19</v>
      </c>
      <c r="F302" s="232" t="s">
        <v>1598</v>
      </c>
      <c r="G302" s="229"/>
      <c r="H302" s="233">
        <v>21.719999999999999</v>
      </c>
      <c r="I302" s="234"/>
      <c r="J302" s="229"/>
      <c r="K302" s="229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183</v>
      </c>
      <c r="AU302" s="239" t="s">
        <v>84</v>
      </c>
      <c r="AV302" s="13" t="s">
        <v>84</v>
      </c>
      <c r="AW302" s="13" t="s">
        <v>36</v>
      </c>
      <c r="AX302" s="13" t="s">
        <v>75</v>
      </c>
      <c r="AY302" s="239" t="s">
        <v>173</v>
      </c>
    </row>
    <row r="303" s="13" customFormat="1">
      <c r="A303" s="13"/>
      <c r="B303" s="228"/>
      <c r="C303" s="229"/>
      <c r="D303" s="230" t="s">
        <v>183</v>
      </c>
      <c r="E303" s="231" t="s">
        <v>19</v>
      </c>
      <c r="F303" s="232" t="s">
        <v>1599</v>
      </c>
      <c r="G303" s="229"/>
      <c r="H303" s="233">
        <v>22.620000000000001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183</v>
      </c>
      <c r="AU303" s="239" t="s">
        <v>84</v>
      </c>
      <c r="AV303" s="13" t="s">
        <v>84</v>
      </c>
      <c r="AW303" s="13" t="s">
        <v>36</v>
      </c>
      <c r="AX303" s="13" t="s">
        <v>75</v>
      </c>
      <c r="AY303" s="239" t="s">
        <v>173</v>
      </c>
    </row>
    <row r="304" s="2" customFormat="1" ht="49.05" customHeight="1">
      <c r="A304" s="36"/>
      <c r="B304" s="37"/>
      <c r="C304" s="210" t="s">
        <v>613</v>
      </c>
      <c r="D304" s="210" t="s">
        <v>79</v>
      </c>
      <c r="E304" s="211" t="s">
        <v>1423</v>
      </c>
      <c r="F304" s="212" t="s">
        <v>1424</v>
      </c>
      <c r="G304" s="213" t="s">
        <v>248</v>
      </c>
      <c r="H304" s="214">
        <v>2.73</v>
      </c>
      <c r="I304" s="215"/>
      <c r="J304" s="216">
        <f>ROUND(I304*H304,2)</f>
        <v>0</v>
      </c>
      <c r="K304" s="212" t="s">
        <v>179</v>
      </c>
      <c r="L304" s="42"/>
      <c r="M304" s="217" t="s">
        <v>19</v>
      </c>
      <c r="N304" s="218" t="s">
        <v>46</v>
      </c>
      <c r="O304" s="82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1" t="s">
        <v>272</v>
      </c>
      <c r="AT304" s="221" t="s">
        <v>79</v>
      </c>
      <c r="AU304" s="221" t="s">
        <v>84</v>
      </c>
      <c r="AY304" s="15" t="s">
        <v>173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5" t="s">
        <v>82</v>
      </c>
      <c r="BK304" s="222">
        <f>ROUND(I304*H304,2)</f>
        <v>0</v>
      </c>
      <c r="BL304" s="15" t="s">
        <v>272</v>
      </c>
      <c r="BM304" s="221" t="s">
        <v>1699</v>
      </c>
    </row>
    <row r="305" s="2" customFormat="1">
      <c r="A305" s="36"/>
      <c r="B305" s="37"/>
      <c r="C305" s="38"/>
      <c r="D305" s="223" t="s">
        <v>181</v>
      </c>
      <c r="E305" s="38"/>
      <c r="F305" s="224" t="s">
        <v>1426</v>
      </c>
      <c r="G305" s="38"/>
      <c r="H305" s="38"/>
      <c r="I305" s="225"/>
      <c r="J305" s="38"/>
      <c r="K305" s="38"/>
      <c r="L305" s="42"/>
      <c r="M305" s="226"/>
      <c r="N305" s="227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181</v>
      </c>
      <c r="AU305" s="15" t="s">
        <v>84</v>
      </c>
    </row>
    <row r="306" s="12" customFormat="1" ht="22.8" customHeight="1">
      <c r="A306" s="12"/>
      <c r="B306" s="194"/>
      <c r="C306" s="195"/>
      <c r="D306" s="196" t="s">
        <v>74</v>
      </c>
      <c r="E306" s="208" t="s">
        <v>818</v>
      </c>
      <c r="F306" s="208" t="s">
        <v>819</v>
      </c>
      <c r="G306" s="195"/>
      <c r="H306" s="195"/>
      <c r="I306" s="198"/>
      <c r="J306" s="209">
        <f>BK306</f>
        <v>0</v>
      </c>
      <c r="K306" s="195"/>
      <c r="L306" s="200"/>
      <c r="M306" s="201"/>
      <c r="N306" s="202"/>
      <c r="O306" s="202"/>
      <c r="P306" s="203">
        <f>SUM(P307:P358)</f>
        <v>0</v>
      </c>
      <c r="Q306" s="202"/>
      <c r="R306" s="203">
        <f>SUM(R307:R358)</f>
        <v>2.6949013999999996</v>
      </c>
      <c r="S306" s="202"/>
      <c r="T306" s="204">
        <f>SUM(T307:T358)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5" t="s">
        <v>84</v>
      </c>
      <c r="AT306" s="206" t="s">
        <v>74</v>
      </c>
      <c r="AU306" s="206" t="s">
        <v>82</v>
      </c>
      <c r="AY306" s="205" t="s">
        <v>173</v>
      </c>
      <c r="BK306" s="207">
        <f>SUM(BK307:BK358)</f>
        <v>0</v>
      </c>
    </row>
    <row r="307" s="2" customFormat="1" ht="24.15" customHeight="1">
      <c r="A307" s="36"/>
      <c r="B307" s="37"/>
      <c r="C307" s="210" t="s">
        <v>618</v>
      </c>
      <c r="D307" s="210" t="s">
        <v>79</v>
      </c>
      <c r="E307" s="211" t="s">
        <v>821</v>
      </c>
      <c r="F307" s="212" t="s">
        <v>822</v>
      </c>
      <c r="G307" s="213" t="s">
        <v>190</v>
      </c>
      <c r="H307" s="214">
        <v>135.16</v>
      </c>
      <c r="I307" s="215"/>
      <c r="J307" s="216">
        <f>ROUND(I307*H307,2)</f>
        <v>0</v>
      </c>
      <c r="K307" s="212" t="s">
        <v>179</v>
      </c>
      <c r="L307" s="42"/>
      <c r="M307" s="217" t="s">
        <v>19</v>
      </c>
      <c r="N307" s="218" t="s">
        <v>46</v>
      </c>
      <c r="O307" s="82"/>
      <c r="P307" s="219">
        <f>O307*H307</f>
        <v>0</v>
      </c>
      <c r="Q307" s="219">
        <v>0.00029999999999999997</v>
      </c>
      <c r="R307" s="219">
        <f>Q307*H307</f>
        <v>0.040547999999999994</v>
      </c>
      <c r="S307" s="219">
        <v>0</v>
      </c>
      <c r="T307" s="22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1" t="s">
        <v>272</v>
      </c>
      <c r="AT307" s="221" t="s">
        <v>79</v>
      </c>
      <c r="AU307" s="221" t="s">
        <v>84</v>
      </c>
      <c r="AY307" s="15" t="s">
        <v>173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5" t="s">
        <v>82</v>
      </c>
      <c r="BK307" s="222">
        <f>ROUND(I307*H307,2)</f>
        <v>0</v>
      </c>
      <c r="BL307" s="15" t="s">
        <v>272</v>
      </c>
      <c r="BM307" s="221" t="s">
        <v>1700</v>
      </c>
    </row>
    <row r="308" s="2" customFormat="1">
      <c r="A308" s="36"/>
      <c r="B308" s="37"/>
      <c r="C308" s="38"/>
      <c r="D308" s="223" t="s">
        <v>181</v>
      </c>
      <c r="E308" s="38"/>
      <c r="F308" s="224" t="s">
        <v>824</v>
      </c>
      <c r="G308" s="38"/>
      <c r="H308" s="38"/>
      <c r="I308" s="225"/>
      <c r="J308" s="38"/>
      <c r="K308" s="38"/>
      <c r="L308" s="42"/>
      <c r="M308" s="226"/>
      <c r="N308" s="227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181</v>
      </c>
      <c r="AU308" s="15" t="s">
        <v>84</v>
      </c>
    </row>
    <row r="309" s="13" customFormat="1">
      <c r="A309" s="13"/>
      <c r="B309" s="228"/>
      <c r="C309" s="229"/>
      <c r="D309" s="230" t="s">
        <v>183</v>
      </c>
      <c r="E309" s="231" t="s">
        <v>19</v>
      </c>
      <c r="F309" s="232" t="s">
        <v>1701</v>
      </c>
      <c r="G309" s="229"/>
      <c r="H309" s="233">
        <v>19.140000000000001</v>
      </c>
      <c r="I309" s="234"/>
      <c r="J309" s="229"/>
      <c r="K309" s="229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183</v>
      </c>
      <c r="AU309" s="239" t="s">
        <v>84</v>
      </c>
      <c r="AV309" s="13" t="s">
        <v>84</v>
      </c>
      <c r="AW309" s="13" t="s">
        <v>36</v>
      </c>
      <c r="AX309" s="13" t="s">
        <v>75</v>
      </c>
      <c r="AY309" s="239" t="s">
        <v>173</v>
      </c>
    </row>
    <row r="310" s="13" customFormat="1">
      <c r="A310" s="13"/>
      <c r="B310" s="228"/>
      <c r="C310" s="229"/>
      <c r="D310" s="230" t="s">
        <v>183</v>
      </c>
      <c r="E310" s="231" t="s">
        <v>19</v>
      </c>
      <c r="F310" s="232" t="s">
        <v>1702</v>
      </c>
      <c r="G310" s="229"/>
      <c r="H310" s="233">
        <v>14.84</v>
      </c>
      <c r="I310" s="234"/>
      <c r="J310" s="229"/>
      <c r="K310" s="229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183</v>
      </c>
      <c r="AU310" s="239" t="s">
        <v>84</v>
      </c>
      <c r="AV310" s="13" t="s">
        <v>84</v>
      </c>
      <c r="AW310" s="13" t="s">
        <v>36</v>
      </c>
      <c r="AX310" s="13" t="s">
        <v>75</v>
      </c>
      <c r="AY310" s="239" t="s">
        <v>173</v>
      </c>
    </row>
    <row r="311" s="13" customFormat="1">
      <c r="A311" s="13"/>
      <c r="B311" s="228"/>
      <c r="C311" s="229"/>
      <c r="D311" s="230" t="s">
        <v>183</v>
      </c>
      <c r="E311" s="231" t="s">
        <v>19</v>
      </c>
      <c r="F311" s="232" t="s">
        <v>1703</v>
      </c>
      <c r="G311" s="229"/>
      <c r="H311" s="233">
        <v>28.579999999999998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183</v>
      </c>
      <c r="AU311" s="239" t="s">
        <v>84</v>
      </c>
      <c r="AV311" s="13" t="s">
        <v>84</v>
      </c>
      <c r="AW311" s="13" t="s">
        <v>36</v>
      </c>
      <c r="AX311" s="13" t="s">
        <v>75</v>
      </c>
      <c r="AY311" s="239" t="s">
        <v>173</v>
      </c>
    </row>
    <row r="312" s="13" customFormat="1">
      <c r="A312" s="13"/>
      <c r="B312" s="228"/>
      <c r="C312" s="229"/>
      <c r="D312" s="230" t="s">
        <v>183</v>
      </c>
      <c r="E312" s="231" t="s">
        <v>19</v>
      </c>
      <c r="F312" s="232" t="s">
        <v>1704</v>
      </c>
      <c r="G312" s="229"/>
      <c r="H312" s="233">
        <v>25.460000000000001</v>
      </c>
      <c r="I312" s="234"/>
      <c r="J312" s="229"/>
      <c r="K312" s="229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183</v>
      </c>
      <c r="AU312" s="239" t="s">
        <v>84</v>
      </c>
      <c r="AV312" s="13" t="s">
        <v>84</v>
      </c>
      <c r="AW312" s="13" t="s">
        <v>36</v>
      </c>
      <c r="AX312" s="13" t="s">
        <v>75</v>
      </c>
      <c r="AY312" s="239" t="s">
        <v>173</v>
      </c>
    </row>
    <row r="313" s="13" customFormat="1">
      <c r="A313" s="13"/>
      <c r="B313" s="228"/>
      <c r="C313" s="229"/>
      <c r="D313" s="230" t="s">
        <v>183</v>
      </c>
      <c r="E313" s="231" t="s">
        <v>19</v>
      </c>
      <c r="F313" s="232" t="s">
        <v>1705</v>
      </c>
      <c r="G313" s="229"/>
      <c r="H313" s="233">
        <v>26.079999999999998</v>
      </c>
      <c r="I313" s="234"/>
      <c r="J313" s="229"/>
      <c r="K313" s="229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183</v>
      </c>
      <c r="AU313" s="239" t="s">
        <v>84</v>
      </c>
      <c r="AV313" s="13" t="s">
        <v>84</v>
      </c>
      <c r="AW313" s="13" t="s">
        <v>36</v>
      </c>
      <c r="AX313" s="13" t="s">
        <v>75</v>
      </c>
      <c r="AY313" s="239" t="s">
        <v>173</v>
      </c>
    </row>
    <row r="314" s="13" customFormat="1">
      <c r="A314" s="13"/>
      <c r="B314" s="228"/>
      <c r="C314" s="229"/>
      <c r="D314" s="230" t="s">
        <v>183</v>
      </c>
      <c r="E314" s="231" t="s">
        <v>19</v>
      </c>
      <c r="F314" s="232" t="s">
        <v>1706</v>
      </c>
      <c r="G314" s="229"/>
      <c r="H314" s="233">
        <v>21.059999999999999</v>
      </c>
      <c r="I314" s="234"/>
      <c r="J314" s="229"/>
      <c r="K314" s="229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183</v>
      </c>
      <c r="AU314" s="239" t="s">
        <v>84</v>
      </c>
      <c r="AV314" s="13" t="s">
        <v>84</v>
      </c>
      <c r="AW314" s="13" t="s">
        <v>36</v>
      </c>
      <c r="AX314" s="13" t="s">
        <v>75</v>
      </c>
      <c r="AY314" s="239" t="s">
        <v>173</v>
      </c>
    </row>
    <row r="315" s="2" customFormat="1" ht="24.15" customHeight="1">
      <c r="A315" s="36"/>
      <c r="B315" s="37"/>
      <c r="C315" s="210" t="s">
        <v>622</v>
      </c>
      <c r="D315" s="210" t="s">
        <v>79</v>
      </c>
      <c r="E315" s="211" t="s">
        <v>1434</v>
      </c>
      <c r="F315" s="212" t="s">
        <v>1435</v>
      </c>
      <c r="G315" s="213" t="s">
        <v>190</v>
      </c>
      <c r="H315" s="214">
        <v>13.516</v>
      </c>
      <c r="I315" s="215"/>
      <c r="J315" s="216">
        <f>ROUND(I315*H315,2)</f>
        <v>0</v>
      </c>
      <c r="K315" s="212" t="s">
        <v>179</v>
      </c>
      <c r="L315" s="42"/>
      <c r="M315" s="217" t="s">
        <v>19</v>
      </c>
      <c r="N315" s="218" t="s">
        <v>46</v>
      </c>
      <c r="O315" s="82"/>
      <c r="P315" s="219">
        <f>O315*H315</f>
        <v>0</v>
      </c>
      <c r="Q315" s="219">
        <v>0.0015</v>
      </c>
      <c r="R315" s="219">
        <f>Q315*H315</f>
        <v>0.020274</v>
      </c>
      <c r="S315" s="219">
        <v>0</v>
      </c>
      <c r="T315" s="22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1" t="s">
        <v>272</v>
      </c>
      <c r="AT315" s="221" t="s">
        <v>79</v>
      </c>
      <c r="AU315" s="221" t="s">
        <v>84</v>
      </c>
      <c r="AY315" s="15" t="s">
        <v>173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5" t="s">
        <v>82</v>
      </c>
      <c r="BK315" s="222">
        <f>ROUND(I315*H315,2)</f>
        <v>0</v>
      </c>
      <c r="BL315" s="15" t="s">
        <v>272</v>
      </c>
      <c r="BM315" s="221" t="s">
        <v>1707</v>
      </c>
    </row>
    <row r="316" s="2" customFormat="1">
      <c r="A316" s="36"/>
      <c r="B316" s="37"/>
      <c r="C316" s="38"/>
      <c r="D316" s="223" t="s">
        <v>181</v>
      </c>
      <c r="E316" s="38"/>
      <c r="F316" s="224" t="s">
        <v>1437</v>
      </c>
      <c r="G316" s="38"/>
      <c r="H316" s="38"/>
      <c r="I316" s="225"/>
      <c r="J316" s="38"/>
      <c r="K316" s="38"/>
      <c r="L316" s="42"/>
      <c r="M316" s="226"/>
      <c r="N316" s="227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181</v>
      </c>
      <c r="AU316" s="15" t="s">
        <v>84</v>
      </c>
    </row>
    <row r="317" s="13" customFormat="1">
      <c r="A317" s="13"/>
      <c r="B317" s="228"/>
      <c r="C317" s="229"/>
      <c r="D317" s="230" t="s">
        <v>183</v>
      </c>
      <c r="E317" s="231" t="s">
        <v>19</v>
      </c>
      <c r="F317" s="232" t="s">
        <v>1708</v>
      </c>
      <c r="G317" s="229"/>
      <c r="H317" s="233">
        <v>1.9139999999999999</v>
      </c>
      <c r="I317" s="234"/>
      <c r="J317" s="229"/>
      <c r="K317" s="229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183</v>
      </c>
      <c r="AU317" s="239" t="s">
        <v>84</v>
      </c>
      <c r="AV317" s="13" t="s">
        <v>84</v>
      </c>
      <c r="AW317" s="13" t="s">
        <v>36</v>
      </c>
      <c r="AX317" s="13" t="s">
        <v>75</v>
      </c>
      <c r="AY317" s="239" t="s">
        <v>173</v>
      </c>
    </row>
    <row r="318" s="13" customFormat="1">
      <c r="A318" s="13"/>
      <c r="B318" s="228"/>
      <c r="C318" s="229"/>
      <c r="D318" s="230" t="s">
        <v>183</v>
      </c>
      <c r="E318" s="231" t="s">
        <v>19</v>
      </c>
      <c r="F318" s="232" t="s">
        <v>1709</v>
      </c>
      <c r="G318" s="229"/>
      <c r="H318" s="233">
        <v>1.484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183</v>
      </c>
      <c r="AU318" s="239" t="s">
        <v>84</v>
      </c>
      <c r="AV318" s="13" t="s">
        <v>84</v>
      </c>
      <c r="AW318" s="13" t="s">
        <v>36</v>
      </c>
      <c r="AX318" s="13" t="s">
        <v>75</v>
      </c>
      <c r="AY318" s="239" t="s">
        <v>173</v>
      </c>
    </row>
    <row r="319" s="13" customFormat="1">
      <c r="A319" s="13"/>
      <c r="B319" s="228"/>
      <c r="C319" s="229"/>
      <c r="D319" s="230" t="s">
        <v>183</v>
      </c>
      <c r="E319" s="231" t="s">
        <v>19</v>
      </c>
      <c r="F319" s="232" t="s">
        <v>1710</v>
      </c>
      <c r="G319" s="229"/>
      <c r="H319" s="233">
        <v>2.8580000000000001</v>
      </c>
      <c r="I319" s="234"/>
      <c r="J319" s="229"/>
      <c r="K319" s="229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183</v>
      </c>
      <c r="AU319" s="239" t="s">
        <v>84</v>
      </c>
      <c r="AV319" s="13" t="s">
        <v>84</v>
      </c>
      <c r="AW319" s="13" t="s">
        <v>36</v>
      </c>
      <c r="AX319" s="13" t="s">
        <v>75</v>
      </c>
      <c r="AY319" s="239" t="s">
        <v>173</v>
      </c>
    </row>
    <row r="320" s="13" customFormat="1">
      <c r="A320" s="13"/>
      <c r="B320" s="228"/>
      <c r="C320" s="229"/>
      <c r="D320" s="230" t="s">
        <v>183</v>
      </c>
      <c r="E320" s="231" t="s">
        <v>19</v>
      </c>
      <c r="F320" s="232" t="s">
        <v>1711</v>
      </c>
      <c r="G320" s="229"/>
      <c r="H320" s="233">
        <v>2.5459999999999998</v>
      </c>
      <c r="I320" s="234"/>
      <c r="J320" s="229"/>
      <c r="K320" s="229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183</v>
      </c>
      <c r="AU320" s="239" t="s">
        <v>84</v>
      </c>
      <c r="AV320" s="13" t="s">
        <v>84</v>
      </c>
      <c r="AW320" s="13" t="s">
        <v>36</v>
      </c>
      <c r="AX320" s="13" t="s">
        <v>75</v>
      </c>
      <c r="AY320" s="239" t="s">
        <v>173</v>
      </c>
    </row>
    <row r="321" s="13" customFormat="1">
      <c r="A321" s="13"/>
      <c r="B321" s="228"/>
      <c r="C321" s="229"/>
      <c r="D321" s="230" t="s">
        <v>183</v>
      </c>
      <c r="E321" s="231" t="s">
        <v>19</v>
      </c>
      <c r="F321" s="232" t="s">
        <v>1712</v>
      </c>
      <c r="G321" s="229"/>
      <c r="H321" s="233">
        <v>2.6080000000000001</v>
      </c>
      <c r="I321" s="234"/>
      <c r="J321" s="229"/>
      <c r="K321" s="229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183</v>
      </c>
      <c r="AU321" s="239" t="s">
        <v>84</v>
      </c>
      <c r="AV321" s="13" t="s">
        <v>84</v>
      </c>
      <c r="AW321" s="13" t="s">
        <v>36</v>
      </c>
      <c r="AX321" s="13" t="s">
        <v>75</v>
      </c>
      <c r="AY321" s="239" t="s">
        <v>173</v>
      </c>
    </row>
    <row r="322" s="13" customFormat="1">
      <c r="A322" s="13"/>
      <c r="B322" s="228"/>
      <c r="C322" s="229"/>
      <c r="D322" s="230" t="s">
        <v>183</v>
      </c>
      <c r="E322" s="231" t="s">
        <v>19</v>
      </c>
      <c r="F322" s="232" t="s">
        <v>1713</v>
      </c>
      <c r="G322" s="229"/>
      <c r="H322" s="233">
        <v>2.1059999999999999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183</v>
      </c>
      <c r="AU322" s="239" t="s">
        <v>84</v>
      </c>
      <c r="AV322" s="13" t="s">
        <v>84</v>
      </c>
      <c r="AW322" s="13" t="s">
        <v>36</v>
      </c>
      <c r="AX322" s="13" t="s">
        <v>75</v>
      </c>
      <c r="AY322" s="239" t="s">
        <v>173</v>
      </c>
    </row>
    <row r="323" s="2" customFormat="1" ht="24.15" customHeight="1">
      <c r="A323" s="36"/>
      <c r="B323" s="37"/>
      <c r="C323" s="210" t="s">
        <v>627</v>
      </c>
      <c r="D323" s="210" t="s">
        <v>79</v>
      </c>
      <c r="E323" s="211" t="s">
        <v>1441</v>
      </c>
      <c r="F323" s="212" t="s">
        <v>1442</v>
      </c>
      <c r="G323" s="213" t="s">
        <v>232</v>
      </c>
      <c r="H323" s="214">
        <v>67.579999999999998</v>
      </c>
      <c r="I323" s="215"/>
      <c r="J323" s="216">
        <f>ROUND(I323*H323,2)</f>
        <v>0</v>
      </c>
      <c r="K323" s="212" t="s">
        <v>179</v>
      </c>
      <c r="L323" s="42"/>
      <c r="M323" s="217" t="s">
        <v>19</v>
      </c>
      <c r="N323" s="218" t="s">
        <v>46</v>
      </c>
      <c r="O323" s="82"/>
      <c r="P323" s="219">
        <f>O323*H323</f>
        <v>0</v>
      </c>
      <c r="Q323" s="219">
        <v>0.00032000000000000003</v>
      </c>
      <c r="R323" s="219">
        <f>Q323*H323</f>
        <v>0.021625600000000002</v>
      </c>
      <c r="S323" s="219">
        <v>0</v>
      </c>
      <c r="T323" s="220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1" t="s">
        <v>272</v>
      </c>
      <c r="AT323" s="221" t="s">
        <v>79</v>
      </c>
      <c r="AU323" s="221" t="s">
        <v>84</v>
      </c>
      <c r="AY323" s="15" t="s">
        <v>173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5" t="s">
        <v>82</v>
      </c>
      <c r="BK323" s="222">
        <f>ROUND(I323*H323,2)</f>
        <v>0</v>
      </c>
      <c r="BL323" s="15" t="s">
        <v>272</v>
      </c>
      <c r="BM323" s="221" t="s">
        <v>1714</v>
      </c>
    </row>
    <row r="324" s="2" customFormat="1">
      <c r="A324" s="36"/>
      <c r="B324" s="37"/>
      <c r="C324" s="38"/>
      <c r="D324" s="223" t="s">
        <v>181</v>
      </c>
      <c r="E324" s="38"/>
      <c r="F324" s="224" t="s">
        <v>1444</v>
      </c>
      <c r="G324" s="38"/>
      <c r="H324" s="38"/>
      <c r="I324" s="225"/>
      <c r="J324" s="38"/>
      <c r="K324" s="38"/>
      <c r="L324" s="42"/>
      <c r="M324" s="226"/>
      <c r="N324" s="227"/>
      <c r="O324" s="82"/>
      <c r="P324" s="82"/>
      <c r="Q324" s="82"/>
      <c r="R324" s="82"/>
      <c r="S324" s="82"/>
      <c r="T324" s="83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181</v>
      </c>
      <c r="AU324" s="15" t="s">
        <v>84</v>
      </c>
    </row>
    <row r="325" s="13" customFormat="1">
      <c r="A325" s="13"/>
      <c r="B325" s="228"/>
      <c r="C325" s="229"/>
      <c r="D325" s="230" t="s">
        <v>183</v>
      </c>
      <c r="E325" s="231" t="s">
        <v>19</v>
      </c>
      <c r="F325" s="232" t="s">
        <v>1715</v>
      </c>
      <c r="G325" s="229"/>
      <c r="H325" s="233">
        <v>9.5700000000000003</v>
      </c>
      <c r="I325" s="234"/>
      <c r="J325" s="229"/>
      <c r="K325" s="229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183</v>
      </c>
      <c r="AU325" s="239" t="s">
        <v>84</v>
      </c>
      <c r="AV325" s="13" t="s">
        <v>84</v>
      </c>
      <c r="AW325" s="13" t="s">
        <v>36</v>
      </c>
      <c r="AX325" s="13" t="s">
        <v>75</v>
      </c>
      <c r="AY325" s="239" t="s">
        <v>173</v>
      </c>
    </row>
    <row r="326" s="13" customFormat="1">
      <c r="A326" s="13"/>
      <c r="B326" s="228"/>
      <c r="C326" s="229"/>
      <c r="D326" s="230" t="s">
        <v>183</v>
      </c>
      <c r="E326" s="231" t="s">
        <v>19</v>
      </c>
      <c r="F326" s="232" t="s">
        <v>1716</v>
      </c>
      <c r="G326" s="229"/>
      <c r="H326" s="233">
        <v>7.4199999999999999</v>
      </c>
      <c r="I326" s="234"/>
      <c r="J326" s="229"/>
      <c r="K326" s="229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183</v>
      </c>
      <c r="AU326" s="239" t="s">
        <v>84</v>
      </c>
      <c r="AV326" s="13" t="s">
        <v>84</v>
      </c>
      <c r="AW326" s="13" t="s">
        <v>36</v>
      </c>
      <c r="AX326" s="13" t="s">
        <v>75</v>
      </c>
      <c r="AY326" s="239" t="s">
        <v>173</v>
      </c>
    </row>
    <row r="327" s="13" customFormat="1">
      <c r="A327" s="13"/>
      <c r="B327" s="228"/>
      <c r="C327" s="229"/>
      <c r="D327" s="230" t="s">
        <v>183</v>
      </c>
      <c r="E327" s="231" t="s">
        <v>19</v>
      </c>
      <c r="F327" s="232" t="s">
        <v>1717</v>
      </c>
      <c r="G327" s="229"/>
      <c r="H327" s="233">
        <v>14.289999999999999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183</v>
      </c>
      <c r="AU327" s="239" t="s">
        <v>84</v>
      </c>
      <c r="AV327" s="13" t="s">
        <v>84</v>
      </c>
      <c r="AW327" s="13" t="s">
        <v>36</v>
      </c>
      <c r="AX327" s="13" t="s">
        <v>75</v>
      </c>
      <c r="AY327" s="239" t="s">
        <v>173</v>
      </c>
    </row>
    <row r="328" s="13" customFormat="1">
      <c r="A328" s="13"/>
      <c r="B328" s="228"/>
      <c r="C328" s="229"/>
      <c r="D328" s="230" t="s">
        <v>183</v>
      </c>
      <c r="E328" s="231" t="s">
        <v>19</v>
      </c>
      <c r="F328" s="232" t="s">
        <v>1718</v>
      </c>
      <c r="G328" s="229"/>
      <c r="H328" s="233">
        <v>12.73</v>
      </c>
      <c r="I328" s="234"/>
      <c r="J328" s="229"/>
      <c r="K328" s="229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183</v>
      </c>
      <c r="AU328" s="239" t="s">
        <v>84</v>
      </c>
      <c r="AV328" s="13" t="s">
        <v>84</v>
      </c>
      <c r="AW328" s="13" t="s">
        <v>36</v>
      </c>
      <c r="AX328" s="13" t="s">
        <v>75</v>
      </c>
      <c r="AY328" s="239" t="s">
        <v>173</v>
      </c>
    </row>
    <row r="329" s="13" customFormat="1">
      <c r="A329" s="13"/>
      <c r="B329" s="228"/>
      <c r="C329" s="229"/>
      <c r="D329" s="230" t="s">
        <v>183</v>
      </c>
      <c r="E329" s="231" t="s">
        <v>19</v>
      </c>
      <c r="F329" s="232" t="s">
        <v>1719</v>
      </c>
      <c r="G329" s="229"/>
      <c r="H329" s="233">
        <v>13.039999999999999</v>
      </c>
      <c r="I329" s="234"/>
      <c r="J329" s="229"/>
      <c r="K329" s="229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183</v>
      </c>
      <c r="AU329" s="239" t="s">
        <v>84</v>
      </c>
      <c r="AV329" s="13" t="s">
        <v>84</v>
      </c>
      <c r="AW329" s="13" t="s">
        <v>36</v>
      </c>
      <c r="AX329" s="13" t="s">
        <v>75</v>
      </c>
      <c r="AY329" s="239" t="s">
        <v>173</v>
      </c>
    </row>
    <row r="330" s="13" customFormat="1">
      <c r="A330" s="13"/>
      <c r="B330" s="228"/>
      <c r="C330" s="229"/>
      <c r="D330" s="230" t="s">
        <v>183</v>
      </c>
      <c r="E330" s="231" t="s">
        <v>19</v>
      </c>
      <c r="F330" s="232" t="s">
        <v>1720</v>
      </c>
      <c r="G330" s="229"/>
      <c r="H330" s="233">
        <v>10.529999999999999</v>
      </c>
      <c r="I330" s="234"/>
      <c r="J330" s="229"/>
      <c r="K330" s="229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183</v>
      </c>
      <c r="AU330" s="239" t="s">
        <v>84</v>
      </c>
      <c r="AV330" s="13" t="s">
        <v>84</v>
      </c>
      <c r="AW330" s="13" t="s">
        <v>36</v>
      </c>
      <c r="AX330" s="13" t="s">
        <v>75</v>
      </c>
      <c r="AY330" s="239" t="s">
        <v>173</v>
      </c>
    </row>
    <row r="331" s="2" customFormat="1" ht="44.25" customHeight="1">
      <c r="A331" s="36"/>
      <c r="B331" s="37"/>
      <c r="C331" s="210" t="s">
        <v>632</v>
      </c>
      <c r="D331" s="210" t="s">
        <v>79</v>
      </c>
      <c r="E331" s="211" t="s">
        <v>827</v>
      </c>
      <c r="F331" s="212" t="s">
        <v>828</v>
      </c>
      <c r="G331" s="213" t="s">
        <v>190</v>
      </c>
      <c r="H331" s="214">
        <v>135.16</v>
      </c>
      <c r="I331" s="215"/>
      <c r="J331" s="216">
        <f>ROUND(I331*H331,2)</f>
        <v>0</v>
      </c>
      <c r="K331" s="212" t="s">
        <v>179</v>
      </c>
      <c r="L331" s="42"/>
      <c r="M331" s="217" t="s">
        <v>19</v>
      </c>
      <c r="N331" s="218" t="s">
        <v>46</v>
      </c>
      <c r="O331" s="82"/>
      <c r="P331" s="219">
        <f>O331*H331</f>
        <v>0</v>
      </c>
      <c r="Q331" s="219">
        <v>0.0053</v>
      </c>
      <c r="R331" s="219">
        <f>Q331*H331</f>
        <v>0.71634799999999998</v>
      </c>
      <c r="S331" s="219">
        <v>0</v>
      </c>
      <c r="T331" s="220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1" t="s">
        <v>272</v>
      </c>
      <c r="AT331" s="221" t="s">
        <v>79</v>
      </c>
      <c r="AU331" s="221" t="s">
        <v>84</v>
      </c>
      <c r="AY331" s="15" t="s">
        <v>173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5" t="s">
        <v>82</v>
      </c>
      <c r="BK331" s="222">
        <f>ROUND(I331*H331,2)</f>
        <v>0</v>
      </c>
      <c r="BL331" s="15" t="s">
        <v>272</v>
      </c>
      <c r="BM331" s="221" t="s">
        <v>1721</v>
      </c>
    </row>
    <row r="332" s="2" customFormat="1">
      <c r="A332" s="36"/>
      <c r="B332" s="37"/>
      <c r="C332" s="38"/>
      <c r="D332" s="223" t="s">
        <v>181</v>
      </c>
      <c r="E332" s="38"/>
      <c r="F332" s="224" t="s">
        <v>830</v>
      </c>
      <c r="G332" s="38"/>
      <c r="H332" s="38"/>
      <c r="I332" s="225"/>
      <c r="J332" s="38"/>
      <c r="K332" s="38"/>
      <c r="L332" s="42"/>
      <c r="M332" s="226"/>
      <c r="N332" s="227"/>
      <c r="O332" s="82"/>
      <c r="P332" s="82"/>
      <c r="Q332" s="82"/>
      <c r="R332" s="82"/>
      <c r="S332" s="82"/>
      <c r="T332" s="83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181</v>
      </c>
      <c r="AU332" s="15" t="s">
        <v>84</v>
      </c>
    </row>
    <row r="333" s="13" customFormat="1">
      <c r="A333" s="13"/>
      <c r="B333" s="228"/>
      <c r="C333" s="229"/>
      <c r="D333" s="230" t="s">
        <v>183</v>
      </c>
      <c r="E333" s="231" t="s">
        <v>19</v>
      </c>
      <c r="F333" s="232" t="s">
        <v>1701</v>
      </c>
      <c r="G333" s="229"/>
      <c r="H333" s="233">
        <v>19.140000000000001</v>
      </c>
      <c r="I333" s="234"/>
      <c r="J333" s="229"/>
      <c r="K333" s="229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183</v>
      </c>
      <c r="AU333" s="239" t="s">
        <v>84</v>
      </c>
      <c r="AV333" s="13" t="s">
        <v>84</v>
      </c>
      <c r="AW333" s="13" t="s">
        <v>36</v>
      </c>
      <c r="AX333" s="13" t="s">
        <v>75</v>
      </c>
      <c r="AY333" s="239" t="s">
        <v>173</v>
      </c>
    </row>
    <row r="334" s="13" customFormat="1">
      <c r="A334" s="13"/>
      <c r="B334" s="228"/>
      <c r="C334" s="229"/>
      <c r="D334" s="230" t="s">
        <v>183</v>
      </c>
      <c r="E334" s="231" t="s">
        <v>19</v>
      </c>
      <c r="F334" s="232" t="s">
        <v>1702</v>
      </c>
      <c r="G334" s="229"/>
      <c r="H334" s="233">
        <v>14.84</v>
      </c>
      <c r="I334" s="234"/>
      <c r="J334" s="229"/>
      <c r="K334" s="229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183</v>
      </c>
      <c r="AU334" s="239" t="s">
        <v>84</v>
      </c>
      <c r="AV334" s="13" t="s">
        <v>84</v>
      </c>
      <c r="AW334" s="13" t="s">
        <v>36</v>
      </c>
      <c r="AX334" s="13" t="s">
        <v>75</v>
      </c>
      <c r="AY334" s="239" t="s">
        <v>173</v>
      </c>
    </row>
    <row r="335" s="13" customFormat="1">
      <c r="A335" s="13"/>
      <c r="B335" s="228"/>
      <c r="C335" s="229"/>
      <c r="D335" s="230" t="s">
        <v>183</v>
      </c>
      <c r="E335" s="231" t="s">
        <v>19</v>
      </c>
      <c r="F335" s="232" t="s">
        <v>1703</v>
      </c>
      <c r="G335" s="229"/>
      <c r="H335" s="233">
        <v>28.579999999999998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183</v>
      </c>
      <c r="AU335" s="239" t="s">
        <v>84</v>
      </c>
      <c r="AV335" s="13" t="s">
        <v>84</v>
      </c>
      <c r="AW335" s="13" t="s">
        <v>36</v>
      </c>
      <c r="AX335" s="13" t="s">
        <v>75</v>
      </c>
      <c r="AY335" s="239" t="s">
        <v>173</v>
      </c>
    </row>
    <row r="336" s="13" customFormat="1">
      <c r="A336" s="13"/>
      <c r="B336" s="228"/>
      <c r="C336" s="229"/>
      <c r="D336" s="230" t="s">
        <v>183</v>
      </c>
      <c r="E336" s="231" t="s">
        <v>19</v>
      </c>
      <c r="F336" s="232" t="s">
        <v>1704</v>
      </c>
      <c r="G336" s="229"/>
      <c r="H336" s="233">
        <v>25.460000000000001</v>
      </c>
      <c r="I336" s="234"/>
      <c r="J336" s="229"/>
      <c r="K336" s="229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183</v>
      </c>
      <c r="AU336" s="239" t="s">
        <v>84</v>
      </c>
      <c r="AV336" s="13" t="s">
        <v>84</v>
      </c>
      <c r="AW336" s="13" t="s">
        <v>36</v>
      </c>
      <c r="AX336" s="13" t="s">
        <v>75</v>
      </c>
      <c r="AY336" s="239" t="s">
        <v>173</v>
      </c>
    </row>
    <row r="337" s="13" customFormat="1">
      <c r="A337" s="13"/>
      <c r="B337" s="228"/>
      <c r="C337" s="229"/>
      <c r="D337" s="230" t="s">
        <v>183</v>
      </c>
      <c r="E337" s="231" t="s">
        <v>19</v>
      </c>
      <c r="F337" s="232" t="s">
        <v>1705</v>
      </c>
      <c r="G337" s="229"/>
      <c r="H337" s="233">
        <v>26.079999999999998</v>
      </c>
      <c r="I337" s="234"/>
      <c r="J337" s="229"/>
      <c r="K337" s="229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183</v>
      </c>
      <c r="AU337" s="239" t="s">
        <v>84</v>
      </c>
      <c r="AV337" s="13" t="s">
        <v>84</v>
      </c>
      <c r="AW337" s="13" t="s">
        <v>36</v>
      </c>
      <c r="AX337" s="13" t="s">
        <v>75</v>
      </c>
      <c r="AY337" s="239" t="s">
        <v>173</v>
      </c>
    </row>
    <row r="338" s="13" customFormat="1">
      <c r="A338" s="13"/>
      <c r="B338" s="228"/>
      <c r="C338" s="229"/>
      <c r="D338" s="230" t="s">
        <v>183</v>
      </c>
      <c r="E338" s="231" t="s">
        <v>19</v>
      </c>
      <c r="F338" s="232" t="s">
        <v>1706</v>
      </c>
      <c r="G338" s="229"/>
      <c r="H338" s="233">
        <v>21.059999999999999</v>
      </c>
      <c r="I338" s="234"/>
      <c r="J338" s="229"/>
      <c r="K338" s="229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183</v>
      </c>
      <c r="AU338" s="239" t="s">
        <v>84</v>
      </c>
      <c r="AV338" s="13" t="s">
        <v>84</v>
      </c>
      <c r="AW338" s="13" t="s">
        <v>36</v>
      </c>
      <c r="AX338" s="13" t="s">
        <v>75</v>
      </c>
      <c r="AY338" s="239" t="s">
        <v>173</v>
      </c>
    </row>
    <row r="339" s="2" customFormat="1" ht="24.15" customHeight="1">
      <c r="A339" s="36"/>
      <c r="B339" s="37"/>
      <c r="C339" s="240" t="s">
        <v>638</v>
      </c>
      <c r="D339" s="240" t="s">
        <v>102</v>
      </c>
      <c r="E339" s="241" t="s">
        <v>832</v>
      </c>
      <c r="F339" s="242" t="s">
        <v>833</v>
      </c>
      <c r="G339" s="243" t="s">
        <v>190</v>
      </c>
      <c r="H339" s="244">
        <v>148.67599999999999</v>
      </c>
      <c r="I339" s="245"/>
      <c r="J339" s="246">
        <f>ROUND(I339*H339,2)</f>
        <v>0</v>
      </c>
      <c r="K339" s="242" t="s">
        <v>179</v>
      </c>
      <c r="L339" s="247"/>
      <c r="M339" s="248" t="s">
        <v>19</v>
      </c>
      <c r="N339" s="249" t="s">
        <v>46</v>
      </c>
      <c r="O339" s="82"/>
      <c r="P339" s="219">
        <f>O339*H339</f>
        <v>0</v>
      </c>
      <c r="Q339" s="219">
        <v>0.012319999999999999</v>
      </c>
      <c r="R339" s="219">
        <f>Q339*H339</f>
        <v>1.8316883199999998</v>
      </c>
      <c r="S339" s="219">
        <v>0</v>
      </c>
      <c r="T339" s="220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21" t="s">
        <v>363</v>
      </c>
      <c r="AT339" s="221" t="s">
        <v>102</v>
      </c>
      <c r="AU339" s="221" t="s">
        <v>84</v>
      </c>
      <c r="AY339" s="15" t="s">
        <v>173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5" t="s">
        <v>82</v>
      </c>
      <c r="BK339" s="222">
        <f>ROUND(I339*H339,2)</f>
        <v>0</v>
      </c>
      <c r="BL339" s="15" t="s">
        <v>272</v>
      </c>
      <c r="BM339" s="221" t="s">
        <v>1722</v>
      </c>
    </row>
    <row r="340" s="13" customFormat="1">
      <c r="A340" s="13"/>
      <c r="B340" s="228"/>
      <c r="C340" s="229"/>
      <c r="D340" s="230" t="s">
        <v>183</v>
      </c>
      <c r="E340" s="229"/>
      <c r="F340" s="232" t="s">
        <v>1723</v>
      </c>
      <c r="G340" s="229"/>
      <c r="H340" s="233">
        <v>148.67599999999999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183</v>
      </c>
      <c r="AU340" s="239" t="s">
        <v>84</v>
      </c>
      <c r="AV340" s="13" t="s">
        <v>84</v>
      </c>
      <c r="AW340" s="13" t="s">
        <v>4</v>
      </c>
      <c r="AX340" s="13" t="s">
        <v>82</v>
      </c>
      <c r="AY340" s="239" t="s">
        <v>173</v>
      </c>
    </row>
    <row r="341" s="2" customFormat="1" ht="24.15" customHeight="1">
      <c r="A341" s="36"/>
      <c r="B341" s="37"/>
      <c r="C341" s="210" t="s">
        <v>645</v>
      </c>
      <c r="D341" s="210" t="s">
        <v>79</v>
      </c>
      <c r="E341" s="211" t="s">
        <v>1451</v>
      </c>
      <c r="F341" s="212" t="s">
        <v>1452</v>
      </c>
      <c r="G341" s="213" t="s">
        <v>190</v>
      </c>
      <c r="H341" s="214">
        <v>3.2000000000000002</v>
      </c>
      <c r="I341" s="215"/>
      <c r="J341" s="216">
        <f>ROUND(I341*H341,2)</f>
        <v>0</v>
      </c>
      <c r="K341" s="212" t="s">
        <v>179</v>
      </c>
      <c r="L341" s="42"/>
      <c r="M341" s="217" t="s">
        <v>19</v>
      </c>
      <c r="N341" s="218" t="s">
        <v>46</v>
      </c>
      <c r="O341" s="82"/>
      <c r="P341" s="219">
        <f>O341*H341</f>
        <v>0</v>
      </c>
      <c r="Q341" s="219">
        <v>0.00063000000000000003</v>
      </c>
      <c r="R341" s="219">
        <f>Q341*H341</f>
        <v>0.002016</v>
      </c>
      <c r="S341" s="219">
        <v>0</v>
      </c>
      <c r="T341" s="22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1" t="s">
        <v>272</v>
      </c>
      <c r="AT341" s="221" t="s">
        <v>79</v>
      </c>
      <c r="AU341" s="221" t="s">
        <v>84</v>
      </c>
      <c r="AY341" s="15" t="s">
        <v>173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5" t="s">
        <v>82</v>
      </c>
      <c r="BK341" s="222">
        <f>ROUND(I341*H341,2)</f>
        <v>0</v>
      </c>
      <c r="BL341" s="15" t="s">
        <v>272</v>
      </c>
      <c r="BM341" s="221" t="s">
        <v>1724</v>
      </c>
    </row>
    <row r="342" s="2" customFormat="1">
      <c r="A342" s="36"/>
      <c r="B342" s="37"/>
      <c r="C342" s="38"/>
      <c r="D342" s="223" t="s">
        <v>181</v>
      </c>
      <c r="E342" s="38"/>
      <c r="F342" s="224" t="s">
        <v>1454</v>
      </c>
      <c r="G342" s="38"/>
      <c r="H342" s="38"/>
      <c r="I342" s="225"/>
      <c r="J342" s="38"/>
      <c r="K342" s="38"/>
      <c r="L342" s="42"/>
      <c r="M342" s="226"/>
      <c r="N342" s="227"/>
      <c r="O342" s="82"/>
      <c r="P342" s="82"/>
      <c r="Q342" s="82"/>
      <c r="R342" s="82"/>
      <c r="S342" s="82"/>
      <c r="T342" s="83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181</v>
      </c>
      <c r="AU342" s="15" t="s">
        <v>84</v>
      </c>
    </row>
    <row r="343" s="13" customFormat="1">
      <c r="A343" s="13"/>
      <c r="B343" s="228"/>
      <c r="C343" s="229"/>
      <c r="D343" s="230" t="s">
        <v>183</v>
      </c>
      <c r="E343" s="231" t="s">
        <v>19</v>
      </c>
      <c r="F343" s="232" t="s">
        <v>1725</v>
      </c>
      <c r="G343" s="229"/>
      <c r="H343" s="233">
        <v>1.8</v>
      </c>
      <c r="I343" s="234"/>
      <c r="J343" s="229"/>
      <c r="K343" s="229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183</v>
      </c>
      <c r="AU343" s="239" t="s">
        <v>84</v>
      </c>
      <c r="AV343" s="13" t="s">
        <v>84</v>
      </c>
      <c r="AW343" s="13" t="s">
        <v>36</v>
      </c>
      <c r="AX343" s="13" t="s">
        <v>75</v>
      </c>
      <c r="AY343" s="239" t="s">
        <v>173</v>
      </c>
    </row>
    <row r="344" s="13" customFormat="1">
      <c r="A344" s="13"/>
      <c r="B344" s="228"/>
      <c r="C344" s="229"/>
      <c r="D344" s="230" t="s">
        <v>183</v>
      </c>
      <c r="E344" s="231" t="s">
        <v>19</v>
      </c>
      <c r="F344" s="232" t="s">
        <v>1726</v>
      </c>
      <c r="G344" s="229"/>
      <c r="H344" s="233">
        <v>1.3999999999999999</v>
      </c>
      <c r="I344" s="234"/>
      <c r="J344" s="229"/>
      <c r="K344" s="229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183</v>
      </c>
      <c r="AU344" s="239" t="s">
        <v>84</v>
      </c>
      <c r="AV344" s="13" t="s">
        <v>84</v>
      </c>
      <c r="AW344" s="13" t="s">
        <v>36</v>
      </c>
      <c r="AX344" s="13" t="s">
        <v>75</v>
      </c>
      <c r="AY344" s="239" t="s">
        <v>173</v>
      </c>
    </row>
    <row r="345" s="2" customFormat="1" ht="24.15" customHeight="1">
      <c r="A345" s="36"/>
      <c r="B345" s="37"/>
      <c r="C345" s="240" t="s">
        <v>650</v>
      </c>
      <c r="D345" s="240" t="s">
        <v>102</v>
      </c>
      <c r="E345" s="241" t="s">
        <v>1457</v>
      </c>
      <c r="F345" s="242" t="s">
        <v>1458</v>
      </c>
      <c r="G345" s="243" t="s">
        <v>190</v>
      </c>
      <c r="H345" s="244">
        <v>3.52</v>
      </c>
      <c r="I345" s="245"/>
      <c r="J345" s="246">
        <f>ROUND(I345*H345,2)</f>
        <v>0</v>
      </c>
      <c r="K345" s="242" t="s">
        <v>179</v>
      </c>
      <c r="L345" s="247"/>
      <c r="M345" s="248" t="s">
        <v>19</v>
      </c>
      <c r="N345" s="249" t="s">
        <v>46</v>
      </c>
      <c r="O345" s="82"/>
      <c r="P345" s="219">
        <f>O345*H345</f>
        <v>0</v>
      </c>
      <c r="Q345" s="219">
        <v>0.0074999999999999997</v>
      </c>
      <c r="R345" s="219">
        <f>Q345*H345</f>
        <v>0.0264</v>
      </c>
      <c r="S345" s="219">
        <v>0</v>
      </c>
      <c r="T345" s="220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21" t="s">
        <v>363</v>
      </c>
      <c r="AT345" s="221" t="s">
        <v>102</v>
      </c>
      <c r="AU345" s="221" t="s">
        <v>84</v>
      </c>
      <c r="AY345" s="15" t="s">
        <v>173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5" t="s">
        <v>82</v>
      </c>
      <c r="BK345" s="222">
        <f>ROUND(I345*H345,2)</f>
        <v>0</v>
      </c>
      <c r="BL345" s="15" t="s">
        <v>272</v>
      </c>
      <c r="BM345" s="221" t="s">
        <v>1727</v>
      </c>
    </row>
    <row r="346" s="13" customFormat="1">
      <c r="A346" s="13"/>
      <c r="B346" s="228"/>
      <c r="C346" s="229"/>
      <c r="D346" s="230" t="s">
        <v>183</v>
      </c>
      <c r="E346" s="229"/>
      <c r="F346" s="232" t="s">
        <v>1728</v>
      </c>
      <c r="G346" s="229"/>
      <c r="H346" s="233">
        <v>3.52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183</v>
      </c>
      <c r="AU346" s="239" t="s">
        <v>84</v>
      </c>
      <c r="AV346" s="13" t="s">
        <v>84</v>
      </c>
      <c r="AW346" s="13" t="s">
        <v>4</v>
      </c>
      <c r="AX346" s="13" t="s">
        <v>82</v>
      </c>
      <c r="AY346" s="239" t="s">
        <v>173</v>
      </c>
    </row>
    <row r="347" s="2" customFormat="1" ht="33" customHeight="1">
      <c r="A347" s="36"/>
      <c r="B347" s="37"/>
      <c r="C347" s="210" t="s">
        <v>656</v>
      </c>
      <c r="D347" s="210" t="s">
        <v>79</v>
      </c>
      <c r="E347" s="211" t="s">
        <v>837</v>
      </c>
      <c r="F347" s="212" t="s">
        <v>838</v>
      </c>
      <c r="G347" s="213" t="s">
        <v>232</v>
      </c>
      <c r="H347" s="214">
        <v>47</v>
      </c>
      <c r="I347" s="215"/>
      <c r="J347" s="216">
        <f>ROUND(I347*H347,2)</f>
        <v>0</v>
      </c>
      <c r="K347" s="212" t="s">
        <v>179</v>
      </c>
      <c r="L347" s="42"/>
      <c r="M347" s="217" t="s">
        <v>19</v>
      </c>
      <c r="N347" s="218" t="s">
        <v>46</v>
      </c>
      <c r="O347" s="82"/>
      <c r="P347" s="219">
        <f>O347*H347</f>
        <v>0</v>
      </c>
      <c r="Q347" s="219">
        <v>0.00020000000000000001</v>
      </c>
      <c r="R347" s="219">
        <f>Q347*H347</f>
        <v>0.0094000000000000004</v>
      </c>
      <c r="S347" s="219">
        <v>0</v>
      </c>
      <c r="T347" s="22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1" t="s">
        <v>272</v>
      </c>
      <c r="AT347" s="221" t="s">
        <v>79</v>
      </c>
      <c r="AU347" s="221" t="s">
        <v>84</v>
      </c>
      <c r="AY347" s="15" t="s">
        <v>173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5" t="s">
        <v>82</v>
      </c>
      <c r="BK347" s="222">
        <f>ROUND(I347*H347,2)</f>
        <v>0</v>
      </c>
      <c r="BL347" s="15" t="s">
        <v>272</v>
      </c>
      <c r="BM347" s="221" t="s">
        <v>1729</v>
      </c>
    </row>
    <row r="348" s="2" customFormat="1">
      <c r="A348" s="36"/>
      <c r="B348" s="37"/>
      <c r="C348" s="38"/>
      <c r="D348" s="223" t="s">
        <v>181</v>
      </c>
      <c r="E348" s="38"/>
      <c r="F348" s="224" t="s">
        <v>840</v>
      </c>
      <c r="G348" s="38"/>
      <c r="H348" s="38"/>
      <c r="I348" s="225"/>
      <c r="J348" s="38"/>
      <c r="K348" s="38"/>
      <c r="L348" s="42"/>
      <c r="M348" s="226"/>
      <c r="N348" s="227"/>
      <c r="O348" s="82"/>
      <c r="P348" s="82"/>
      <c r="Q348" s="82"/>
      <c r="R348" s="82"/>
      <c r="S348" s="82"/>
      <c r="T348" s="83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5" t="s">
        <v>181</v>
      </c>
      <c r="AU348" s="15" t="s">
        <v>84</v>
      </c>
    </row>
    <row r="349" s="13" customFormat="1">
      <c r="A349" s="13"/>
      <c r="B349" s="228"/>
      <c r="C349" s="229"/>
      <c r="D349" s="230" t="s">
        <v>183</v>
      </c>
      <c r="E349" s="231" t="s">
        <v>19</v>
      </c>
      <c r="F349" s="232" t="s">
        <v>1730</v>
      </c>
      <c r="G349" s="229"/>
      <c r="H349" s="233">
        <v>11</v>
      </c>
      <c r="I349" s="234"/>
      <c r="J349" s="229"/>
      <c r="K349" s="229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183</v>
      </c>
      <c r="AU349" s="239" t="s">
        <v>84</v>
      </c>
      <c r="AV349" s="13" t="s">
        <v>84</v>
      </c>
      <c r="AW349" s="13" t="s">
        <v>36</v>
      </c>
      <c r="AX349" s="13" t="s">
        <v>75</v>
      </c>
      <c r="AY349" s="239" t="s">
        <v>173</v>
      </c>
    </row>
    <row r="350" s="13" customFormat="1">
      <c r="A350" s="13"/>
      <c r="B350" s="228"/>
      <c r="C350" s="229"/>
      <c r="D350" s="230" t="s">
        <v>183</v>
      </c>
      <c r="E350" s="231" t="s">
        <v>19</v>
      </c>
      <c r="F350" s="232" t="s">
        <v>1731</v>
      </c>
      <c r="G350" s="229"/>
      <c r="H350" s="233">
        <v>15.4</v>
      </c>
      <c r="I350" s="234"/>
      <c r="J350" s="229"/>
      <c r="K350" s="229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183</v>
      </c>
      <c r="AU350" s="239" t="s">
        <v>84</v>
      </c>
      <c r="AV350" s="13" t="s">
        <v>84</v>
      </c>
      <c r="AW350" s="13" t="s">
        <v>36</v>
      </c>
      <c r="AX350" s="13" t="s">
        <v>75</v>
      </c>
      <c r="AY350" s="239" t="s">
        <v>173</v>
      </c>
    </row>
    <row r="351" s="13" customFormat="1">
      <c r="A351" s="13"/>
      <c r="B351" s="228"/>
      <c r="C351" s="229"/>
      <c r="D351" s="230" t="s">
        <v>183</v>
      </c>
      <c r="E351" s="231" t="s">
        <v>19</v>
      </c>
      <c r="F351" s="232" t="s">
        <v>1732</v>
      </c>
      <c r="G351" s="229"/>
      <c r="H351" s="233">
        <v>20.600000000000001</v>
      </c>
      <c r="I351" s="234"/>
      <c r="J351" s="229"/>
      <c r="K351" s="229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183</v>
      </c>
      <c r="AU351" s="239" t="s">
        <v>84</v>
      </c>
      <c r="AV351" s="13" t="s">
        <v>84</v>
      </c>
      <c r="AW351" s="13" t="s">
        <v>36</v>
      </c>
      <c r="AX351" s="13" t="s">
        <v>75</v>
      </c>
      <c r="AY351" s="239" t="s">
        <v>173</v>
      </c>
    </row>
    <row r="352" s="2" customFormat="1" ht="33" customHeight="1">
      <c r="A352" s="36"/>
      <c r="B352" s="37"/>
      <c r="C352" s="210" t="s">
        <v>663</v>
      </c>
      <c r="D352" s="210" t="s">
        <v>79</v>
      </c>
      <c r="E352" s="211" t="s">
        <v>1462</v>
      </c>
      <c r="F352" s="212" t="s">
        <v>1463</v>
      </c>
      <c r="G352" s="213" t="s">
        <v>232</v>
      </c>
      <c r="H352" s="214">
        <v>67.579999999999998</v>
      </c>
      <c r="I352" s="215"/>
      <c r="J352" s="216">
        <f>ROUND(I352*H352,2)</f>
        <v>0</v>
      </c>
      <c r="K352" s="212" t="s">
        <v>179</v>
      </c>
      <c r="L352" s="42"/>
      <c r="M352" s="217" t="s">
        <v>19</v>
      </c>
      <c r="N352" s="218" t="s">
        <v>46</v>
      </c>
      <c r="O352" s="82"/>
      <c r="P352" s="219">
        <f>O352*H352</f>
        <v>0</v>
      </c>
      <c r="Q352" s="219">
        <v>0.00018000000000000001</v>
      </c>
      <c r="R352" s="219">
        <f>Q352*H352</f>
        <v>0.012164400000000001</v>
      </c>
      <c r="S352" s="219">
        <v>0</v>
      </c>
      <c r="T352" s="22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21" t="s">
        <v>272</v>
      </c>
      <c r="AT352" s="221" t="s">
        <v>79</v>
      </c>
      <c r="AU352" s="221" t="s">
        <v>84</v>
      </c>
      <c r="AY352" s="15" t="s">
        <v>173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5" t="s">
        <v>82</v>
      </c>
      <c r="BK352" s="222">
        <f>ROUND(I352*H352,2)</f>
        <v>0</v>
      </c>
      <c r="BL352" s="15" t="s">
        <v>272</v>
      </c>
      <c r="BM352" s="221" t="s">
        <v>1733</v>
      </c>
    </row>
    <row r="353" s="2" customFormat="1">
      <c r="A353" s="36"/>
      <c r="B353" s="37"/>
      <c r="C353" s="38"/>
      <c r="D353" s="223" t="s">
        <v>181</v>
      </c>
      <c r="E353" s="38"/>
      <c r="F353" s="224" t="s">
        <v>1465</v>
      </c>
      <c r="G353" s="38"/>
      <c r="H353" s="38"/>
      <c r="I353" s="225"/>
      <c r="J353" s="38"/>
      <c r="K353" s="38"/>
      <c r="L353" s="42"/>
      <c r="M353" s="226"/>
      <c r="N353" s="227"/>
      <c r="O353" s="82"/>
      <c r="P353" s="82"/>
      <c r="Q353" s="82"/>
      <c r="R353" s="82"/>
      <c r="S353" s="82"/>
      <c r="T353" s="8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181</v>
      </c>
      <c r="AU353" s="15" t="s">
        <v>84</v>
      </c>
    </row>
    <row r="354" s="13" customFormat="1">
      <c r="A354" s="13"/>
      <c r="B354" s="228"/>
      <c r="C354" s="229"/>
      <c r="D354" s="230" t="s">
        <v>183</v>
      </c>
      <c r="E354" s="231" t="s">
        <v>19</v>
      </c>
      <c r="F354" s="232" t="s">
        <v>1734</v>
      </c>
      <c r="G354" s="229"/>
      <c r="H354" s="233">
        <v>67.579999999999998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183</v>
      </c>
      <c r="AU354" s="239" t="s">
        <v>84</v>
      </c>
      <c r="AV354" s="13" t="s">
        <v>84</v>
      </c>
      <c r="AW354" s="13" t="s">
        <v>36</v>
      </c>
      <c r="AX354" s="13" t="s">
        <v>82</v>
      </c>
      <c r="AY354" s="239" t="s">
        <v>173</v>
      </c>
    </row>
    <row r="355" s="2" customFormat="1" ht="16.5" customHeight="1">
      <c r="A355" s="36"/>
      <c r="B355" s="37"/>
      <c r="C355" s="240" t="s">
        <v>668</v>
      </c>
      <c r="D355" s="240" t="s">
        <v>102</v>
      </c>
      <c r="E355" s="241" t="s">
        <v>1467</v>
      </c>
      <c r="F355" s="242" t="s">
        <v>1468</v>
      </c>
      <c r="G355" s="243" t="s">
        <v>232</v>
      </c>
      <c r="H355" s="244">
        <v>120.309</v>
      </c>
      <c r="I355" s="245"/>
      <c r="J355" s="246">
        <f>ROUND(I355*H355,2)</f>
        <v>0</v>
      </c>
      <c r="K355" s="242" t="s">
        <v>179</v>
      </c>
      <c r="L355" s="247"/>
      <c r="M355" s="248" t="s">
        <v>19</v>
      </c>
      <c r="N355" s="249" t="s">
        <v>46</v>
      </c>
      <c r="O355" s="82"/>
      <c r="P355" s="219">
        <f>O355*H355</f>
        <v>0</v>
      </c>
      <c r="Q355" s="219">
        <v>0.00012</v>
      </c>
      <c r="R355" s="219">
        <f>Q355*H355</f>
        <v>0.01443708</v>
      </c>
      <c r="S355" s="219">
        <v>0</v>
      </c>
      <c r="T355" s="220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21" t="s">
        <v>363</v>
      </c>
      <c r="AT355" s="221" t="s">
        <v>102</v>
      </c>
      <c r="AU355" s="221" t="s">
        <v>84</v>
      </c>
      <c r="AY355" s="15" t="s">
        <v>173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5" t="s">
        <v>82</v>
      </c>
      <c r="BK355" s="222">
        <f>ROUND(I355*H355,2)</f>
        <v>0</v>
      </c>
      <c r="BL355" s="15" t="s">
        <v>272</v>
      </c>
      <c r="BM355" s="221" t="s">
        <v>1735</v>
      </c>
    </row>
    <row r="356" s="13" customFormat="1">
      <c r="A356" s="13"/>
      <c r="B356" s="228"/>
      <c r="C356" s="229"/>
      <c r="D356" s="230" t="s">
        <v>183</v>
      </c>
      <c r="E356" s="229"/>
      <c r="F356" s="232" t="s">
        <v>1736</v>
      </c>
      <c r="G356" s="229"/>
      <c r="H356" s="233">
        <v>120.309</v>
      </c>
      <c r="I356" s="234"/>
      <c r="J356" s="229"/>
      <c r="K356" s="229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183</v>
      </c>
      <c r="AU356" s="239" t="s">
        <v>84</v>
      </c>
      <c r="AV356" s="13" t="s">
        <v>84</v>
      </c>
      <c r="AW356" s="13" t="s">
        <v>4</v>
      </c>
      <c r="AX356" s="13" t="s">
        <v>82</v>
      </c>
      <c r="AY356" s="239" t="s">
        <v>173</v>
      </c>
    </row>
    <row r="357" s="2" customFormat="1" ht="49.05" customHeight="1">
      <c r="A357" s="36"/>
      <c r="B357" s="37"/>
      <c r="C357" s="210" t="s">
        <v>672</v>
      </c>
      <c r="D357" s="210" t="s">
        <v>79</v>
      </c>
      <c r="E357" s="211" t="s">
        <v>1471</v>
      </c>
      <c r="F357" s="212" t="s">
        <v>1472</v>
      </c>
      <c r="G357" s="213" t="s">
        <v>248</v>
      </c>
      <c r="H357" s="214">
        <v>2.6949999999999998</v>
      </c>
      <c r="I357" s="215"/>
      <c r="J357" s="216">
        <f>ROUND(I357*H357,2)</f>
        <v>0</v>
      </c>
      <c r="K357" s="212" t="s">
        <v>179</v>
      </c>
      <c r="L357" s="42"/>
      <c r="M357" s="217" t="s">
        <v>19</v>
      </c>
      <c r="N357" s="218" t="s">
        <v>46</v>
      </c>
      <c r="O357" s="82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21" t="s">
        <v>272</v>
      </c>
      <c r="AT357" s="221" t="s">
        <v>79</v>
      </c>
      <c r="AU357" s="221" t="s">
        <v>84</v>
      </c>
      <c r="AY357" s="15" t="s">
        <v>173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5" t="s">
        <v>82</v>
      </c>
      <c r="BK357" s="222">
        <f>ROUND(I357*H357,2)</f>
        <v>0</v>
      </c>
      <c r="BL357" s="15" t="s">
        <v>272</v>
      </c>
      <c r="BM357" s="221" t="s">
        <v>1737</v>
      </c>
    </row>
    <row r="358" s="2" customFormat="1">
      <c r="A358" s="36"/>
      <c r="B358" s="37"/>
      <c r="C358" s="38"/>
      <c r="D358" s="223" t="s">
        <v>181</v>
      </c>
      <c r="E358" s="38"/>
      <c r="F358" s="224" t="s">
        <v>1474</v>
      </c>
      <c r="G358" s="38"/>
      <c r="H358" s="38"/>
      <c r="I358" s="225"/>
      <c r="J358" s="38"/>
      <c r="K358" s="38"/>
      <c r="L358" s="42"/>
      <c r="M358" s="226"/>
      <c r="N358" s="227"/>
      <c r="O358" s="82"/>
      <c r="P358" s="82"/>
      <c r="Q358" s="82"/>
      <c r="R358" s="82"/>
      <c r="S358" s="82"/>
      <c r="T358" s="83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5" t="s">
        <v>181</v>
      </c>
      <c r="AU358" s="15" t="s">
        <v>84</v>
      </c>
    </row>
    <row r="359" s="12" customFormat="1" ht="22.8" customHeight="1">
      <c r="A359" s="12"/>
      <c r="B359" s="194"/>
      <c r="C359" s="195"/>
      <c r="D359" s="196" t="s">
        <v>74</v>
      </c>
      <c r="E359" s="208" t="s">
        <v>852</v>
      </c>
      <c r="F359" s="208" t="s">
        <v>853</v>
      </c>
      <c r="G359" s="195"/>
      <c r="H359" s="195"/>
      <c r="I359" s="198"/>
      <c r="J359" s="209">
        <f>BK359</f>
        <v>0</v>
      </c>
      <c r="K359" s="195"/>
      <c r="L359" s="200"/>
      <c r="M359" s="201"/>
      <c r="N359" s="202"/>
      <c r="O359" s="202"/>
      <c r="P359" s="203">
        <f>SUM(P360:P371)</f>
        <v>0</v>
      </c>
      <c r="Q359" s="202"/>
      <c r="R359" s="203">
        <f>SUM(R360:R371)</f>
        <v>0.0050049999999999999</v>
      </c>
      <c r="S359" s="202"/>
      <c r="T359" s="204">
        <f>SUM(T360:T371)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5" t="s">
        <v>84</v>
      </c>
      <c r="AT359" s="206" t="s">
        <v>74</v>
      </c>
      <c r="AU359" s="206" t="s">
        <v>82</v>
      </c>
      <c r="AY359" s="205" t="s">
        <v>173</v>
      </c>
      <c r="BK359" s="207">
        <f>SUM(BK360:BK371)</f>
        <v>0</v>
      </c>
    </row>
    <row r="360" s="2" customFormat="1" ht="37.8" customHeight="1">
      <c r="A360" s="36"/>
      <c r="B360" s="37"/>
      <c r="C360" s="210" t="s">
        <v>678</v>
      </c>
      <c r="D360" s="210" t="s">
        <v>79</v>
      </c>
      <c r="E360" s="211" t="s">
        <v>867</v>
      </c>
      <c r="F360" s="212" t="s">
        <v>868</v>
      </c>
      <c r="G360" s="213" t="s">
        <v>190</v>
      </c>
      <c r="H360" s="214">
        <v>14.300000000000001</v>
      </c>
      <c r="I360" s="215"/>
      <c r="J360" s="216">
        <f>ROUND(I360*H360,2)</f>
        <v>0</v>
      </c>
      <c r="K360" s="212" t="s">
        <v>179</v>
      </c>
      <c r="L360" s="42"/>
      <c r="M360" s="217" t="s">
        <v>19</v>
      </c>
      <c r="N360" s="218" t="s">
        <v>46</v>
      </c>
      <c r="O360" s="82"/>
      <c r="P360" s="219">
        <f>O360*H360</f>
        <v>0</v>
      </c>
      <c r="Q360" s="219">
        <v>6.9999999999999994E-05</v>
      </c>
      <c r="R360" s="219">
        <f>Q360*H360</f>
        <v>0.0010009999999999999</v>
      </c>
      <c r="S360" s="219">
        <v>0</v>
      </c>
      <c r="T360" s="220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21" t="s">
        <v>272</v>
      </c>
      <c r="AT360" s="221" t="s">
        <v>79</v>
      </c>
      <c r="AU360" s="221" t="s">
        <v>84</v>
      </c>
      <c r="AY360" s="15" t="s">
        <v>173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5" t="s">
        <v>82</v>
      </c>
      <c r="BK360" s="222">
        <f>ROUND(I360*H360,2)</f>
        <v>0</v>
      </c>
      <c r="BL360" s="15" t="s">
        <v>272</v>
      </c>
      <c r="BM360" s="221" t="s">
        <v>1738</v>
      </c>
    </row>
    <row r="361" s="2" customFormat="1">
      <c r="A361" s="36"/>
      <c r="B361" s="37"/>
      <c r="C361" s="38"/>
      <c r="D361" s="223" t="s">
        <v>181</v>
      </c>
      <c r="E361" s="38"/>
      <c r="F361" s="224" t="s">
        <v>870</v>
      </c>
      <c r="G361" s="38"/>
      <c r="H361" s="38"/>
      <c r="I361" s="225"/>
      <c r="J361" s="38"/>
      <c r="K361" s="38"/>
      <c r="L361" s="42"/>
      <c r="M361" s="226"/>
      <c r="N361" s="227"/>
      <c r="O361" s="82"/>
      <c r="P361" s="82"/>
      <c r="Q361" s="82"/>
      <c r="R361" s="82"/>
      <c r="S361" s="82"/>
      <c r="T361" s="83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181</v>
      </c>
      <c r="AU361" s="15" t="s">
        <v>84</v>
      </c>
    </row>
    <row r="362" s="13" customFormat="1">
      <c r="A362" s="13"/>
      <c r="B362" s="228"/>
      <c r="C362" s="229"/>
      <c r="D362" s="230" t="s">
        <v>183</v>
      </c>
      <c r="E362" s="231" t="s">
        <v>19</v>
      </c>
      <c r="F362" s="232" t="s">
        <v>871</v>
      </c>
      <c r="G362" s="229"/>
      <c r="H362" s="233">
        <v>4.7000000000000002</v>
      </c>
      <c r="I362" s="234"/>
      <c r="J362" s="229"/>
      <c r="K362" s="229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183</v>
      </c>
      <c r="AU362" s="239" t="s">
        <v>84</v>
      </c>
      <c r="AV362" s="13" t="s">
        <v>84</v>
      </c>
      <c r="AW362" s="13" t="s">
        <v>36</v>
      </c>
      <c r="AX362" s="13" t="s">
        <v>75</v>
      </c>
      <c r="AY362" s="239" t="s">
        <v>173</v>
      </c>
    </row>
    <row r="363" s="13" customFormat="1">
      <c r="A363" s="13"/>
      <c r="B363" s="228"/>
      <c r="C363" s="229"/>
      <c r="D363" s="230" t="s">
        <v>183</v>
      </c>
      <c r="E363" s="231" t="s">
        <v>19</v>
      </c>
      <c r="F363" s="232" t="s">
        <v>872</v>
      </c>
      <c r="G363" s="229"/>
      <c r="H363" s="233">
        <v>9.5999999999999996</v>
      </c>
      <c r="I363" s="234"/>
      <c r="J363" s="229"/>
      <c r="K363" s="229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183</v>
      </c>
      <c r="AU363" s="239" t="s">
        <v>84</v>
      </c>
      <c r="AV363" s="13" t="s">
        <v>84</v>
      </c>
      <c r="AW363" s="13" t="s">
        <v>36</v>
      </c>
      <c r="AX363" s="13" t="s">
        <v>75</v>
      </c>
      <c r="AY363" s="239" t="s">
        <v>173</v>
      </c>
    </row>
    <row r="364" s="2" customFormat="1" ht="24.15" customHeight="1">
      <c r="A364" s="36"/>
      <c r="B364" s="37"/>
      <c r="C364" s="210" t="s">
        <v>682</v>
      </c>
      <c r="D364" s="210" t="s">
        <v>79</v>
      </c>
      <c r="E364" s="211" t="s">
        <v>874</v>
      </c>
      <c r="F364" s="212" t="s">
        <v>875</v>
      </c>
      <c r="G364" s="213" t="s">
        <v>190</v>
      </c>
      <c r="H364" s="214">
        <v>14.300000000000001</v>
      </c>
      <c r="I364" s="215"/>
      <c r="J364" s="216">
        <f>ROUND(I364*H364,2)</f>
        <v>0</v>
      </c>
      <c r="K364" s="212" t="s">
        <v>179</v>
      </c>
      <c r="L364" s="42"/>
      <c r="M364" s="217" t="s">
        <v>19</v>
      </c>
      <c r="N364" s="218" t="s">
        <v>46</v>
      </c>
      <c r="O364" s="82"/>
      <c r="P364" s="219">
        <f>O364*H364</f>
        <v>0</v>
      </c>
      <c r="Q364" s="219">
        <v>0.00013999999999999999</v>
      </c>
      <c r="R364" s="219">
        <f>Q364*H364</f>
        <v>0.0020019999999999999</v>
      </c>
      <c r="S364" s="219">
        <v>0</v>
      </c>
      <c r="T364" s="220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21" t="s">
        <v>272</v>
      </c>
      <c r="AT364" s="221" t="s">
        <v>79</v>
      </c>
      <c r="AU364" s="221" t="s">
        <v>84</v>
      </c>
      <c r="AY364" s="15" t="s">
        <v>173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5" t="s">
        <v>82</v>
      </c>
      <c r="BK364" s="222">
        <f>ROUND(I364*H364,2)</f>
        <v>0</v>
      </c>
      <c r="BL364" s="15" t="s">
        <v>272</v>
      </c>
      <c r="BM364" s="221" t="s">
        <v>1739</v>
      </c>
    </row>
    <row r="365" s="2" customFormat="1">
      <c r="A365" s="36"/>
      <c r="B365" s="37"/>
      <c r="C365" s="38"/>
      <c r="D365" s="223" t="s">
        <v>181</v>
      </c>
      <c r="E365" s="38"/>
      <c r="F365" s="224" t="s">
        <v>877</v>
      </c>
      <c r="G365" s="38"/>
      <c r="H365" s="38"/>
      <c r="I365" s="225"/>
      <c r="J365" s="38"/>
      <c r="K365" s="38"/>
      <c r="L365" s="42"/>
      <c r="M365" s="226"/>
      <c r="N365" s="227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181</v>
      </c>
      <c r="AU365" s="15" t="s">
        <v>84</v>
      </c>
    </row>
    <row r="366" s="13" customFormat="1">
      <c r="A366" s="13"/>
      <c r="B366" s="228"/>
      <c r="C366" s="229"/>
      <c r="D366" s="230" t="s">
        <v>183</v>
      </c>
      <c r="E366" s="231" t="s">
        <v>19</v>
      </c>
      <c r="F366" s="232" t="s">
        <v>871</v>
      </c>
      <c r="G366" s="229"/>
      <c r="H366" s="233">
        <v>4.7000000000000002</v>
      </c>
      <c r="I366" s="234"/>
      <c r="J366" s="229"/>
      <c r="K366" s="229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183</v>
      </c>
      <c r="AU366" s="239" t="s">
        <v>84</v>
      </c>
      <c r="AV366" s="13" t="s">
        <v>84</v>
      </c>
      <c r="AW366" s="13" t="s">
        <v>36</v>
      </c>
      <c r="AX366" s="13" t="s">
        <v>75</v>
      </c>
      <c r="AY366" s="239" t="s">
        <v>173</v>
      </c>
    </row>
    <row r="367" s="13" customFormat="1">
      <c r="A367" s="13"/>
      <c r="B367" s="228"/>
      <c r="C367" s="229"/>
      <c r="D367" s="230" t="s">
        <v>183</v>
      </c>
      <c r="E367" s="231" t="s">
        <v>19</v>
      </c>
      <c r="F367" s="232" t="s">
        <v>872</v>
      </c>
      <c r="G367" s="229"/>
      <c r="H367" s="233">
        <v>9.5999999999999996</v>
      </c>
      <c r="I367" s="234"/>
      <c r="J367" s="229"/>
      <c r="K367" s="229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183</v>
      </c>
      <c r="AU367" s="239" t="s">
        <v>84</v>
      </c>
      <c r="AV367" s="13" t="s">
        <v>84</v>
      </c>
      <c r="AW367" s="13" t="s">
        <v>36</v>
      </c>
      <c r="AX367" s="13" t="s">
        <v>75</v>
      </c>
      <c r="AY367" s="239" t="s">
        <v>173</v>
      </c>
    </row>
    <row r="368" s="2" customFormat="1" ht="24.15" customHeight="1">
      <c r="A368" s="36"/>
      <c r="B368" s="37"/>
      <c r="C368" s="210" t="s">
        <v>687</v>
      </c>
      <c r="D368" s="210" t="s">
        <v>79</v>
      </c>
      <c r="E368" s="211" t="s">
        <v>879</v>
      </c>
      <c r="F368" s="212" t="s">
        <v>880</v>
      </c>
      <c r="G368" s="213" t="s">
        <v>190</v>
      </c>
      <c r="H368" s="214">
        <v>14.300000000000001</v>
      </c>
      <c r="I368" s="215"/>
      <c r="J368" s="216">
        <f>ROUND(I368*H368,2)</f>
        <v>0</v>
      </c>
      <c r="K368" s="212" t="s">
        <v>179</v>
      </c>
      <c r="L368" s="42"/>
      <c r="M368" s="217" t="s">
        <v>19</v>
      </c>
      <c r="N368" s="218" t="s">
        <v>46</v>
      </c>
      <c r="O368" s="82"/>
      <c r="P368" s="219">
        <f>O368*H368</f>
        <v>0</v>
      </c>
      <c r="Q368" s="219">
        <v>0.00013999999999999999</v>
      </c>
      <c r="R368" s="219">
        <f>Q368*H368</f>
        <v>0.0020019999999999999</v>
      </c>
      <c r="S368" s="219">
        <v>0</v>
      </c>
      <c r="T368" s="220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21" t="s">
        <v>272</v>
      </c>
      <c r="AT368" s="221" t="s">
        <v>79</v>
      </c>
      <c r="AU368" s="221" t="s">
        <v>84</v>
      </c>
      <c r="AY368" s="15" t="s">
        <v>173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5" t="s">
        <v>82</v>
      </c>
      <c r="BK368" s="222">
        <f>ROUND(I368*H368,2)</f>
        <v>0</v>
      </c>
      <c r="BL368" s="15" t="s">
        <v>272</v>
      </c>
      <c r="BM368" s="221" t="s">
        <v>1740</v>
      </c>
    </row>
    <row r="369" s="2" customFormat="1">
      <c r="A369" s="36"/>
      <c r="B369" s="37"/>
      <c r="C369" s="38"/>
      <c r="D369" s="223" t="s">
        <v>181</v>
      </c>
      <c r="E369" s="38"/>
      <c r="F369" s="224" t="s">
        <v>882</v>
      </c>
      <c r="G369" s="38"/>
      <c r="H369" s="38"/>
      <c r="I369" s="225"/>
      <c r="J369" s="38"/>
      <c r="K369" s="38"/>
      <c r="L369" s="42"/>
      <c r="M369" s="226"/>
      <c r="N369" s="227"/>
      <c r="O369" s="82"/>
      <c r="P369" s="82"/>
      <c r="Q369" s="82"/>
      <c r="R369" s="82"/>
      <c r="S369" s="82"/>
      <c r="T369" s="83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181</v>
      </c>
      <c r="AU369" s="15" t="s">
        <v>84</v>
      </c>
    </row>
    <row r="370" s="13" customFormat="1">
      <c r="A370" s="13"/>
      <c r="B370" s="228"/>
      <c r="C370" s="229"/>
      <c r="D370" s="230" t="s">
        <v>183</v>
      </c>
      <c r="E370" s="231" t="s">
        <v>19</v>
      </c>
      <c r="F370" s="232" t="s">
        <v>871</v>
      </c>
      <c r="G370" s="229"/>
      <c r="H370" s="233">
        <v>4.7000000000000002</v>
      </c>
      <c r="I370" s="234"/>
      <c r="J370" s="229"/>
      <c r="K370" s="229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183</v>
      </c>
      <c r="AU370" s="239" t="s">
        <v>84</v>
      </c>
      <c r="AV370" s="13" t="s">
        <v>84</v>
      </c>
      <c r="AW370" s="13" t="s">
        <v>36</v>
      </c>
      <c r="AX370" s="13" t="s">
        <v>75</v>
      </c>
      <c r="AY370" s="239" t="s">
        <v>173</v>
      </c>
    </row>
    <row r="371" s="13" customFormat="1">
      <c r="A371" s="13"/>
      <c r="B371" s="228"/>
      <c r="C371" s="229"/>
      <c r="D371" s="230" t="s">
        <v>183</v>
      </c>
      <c r="E371" s="231" t="s">
        <v>19</v>
      </c>
      <c r="F371" s="232" t="s">
        <v>872</v>
      </c>
      <c r="G371" s="229"/>
      <c r="H371" s="233">
        <v>9.5999999999999996</v>
      </c>
      <c r="I371" s="234"/>
      <c r="J371" s="229"/>
      <c r="K371" s="229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183</v>
      </c>
      <c r="AU371" s="239" t="s">
        <v>84</v>
      </c>
      <c r="AV371" s="13" t="s">
        <v>84</v>
      </c>
      <c r="AW371" s="13" t="s">
        <v>36</v>
      </c>
      <c r="AX371" s="13" t="s">
        <v>75</v>
      </c>
      <c r="AY371" s="239" t="s">
        <v>173</v>
      </c>
    </row>
    <row r="372" s="12" customFormat="1" ht="22.8" customHeight="1">
      <c r="A372" s="12"/>
      <c r="B372" s="194"/>
      <c r="C372" s="195"/>
      <c r="D372" s="196" t="s">
        <v>74</v>
      </c>
      <c r="E372" s="208" t="s">
        <v>883</v>
      </c>
      <c r="F372" s="208" t="s">
        <v>884</v>
      </c>
      <c r="G372" s="195"/>
      <c r="H372" s="195"/>
      <c r="I372" s="198"/>
      <c r="J372" s="209">
        <f>BK372</f>
        <v>0</v>
      </c>
      <c r="K372" s="195"/>
      <c r="L372" s="200"/>
      <c r="M372" s="201"/>
      <c r="N372" s="202"/>
      <c r="O372" s="202"/>
      <c r="P372" s="203">
        <f>SUM(P373:P380)</f>
        <v>0</v>
      </c>
      <c r="Q372" s="202"/>
      <c r="R372" s="203">
        <f>SUM(R373:R380)</f>
        <v>0.033114199999999996</v>
      </c>
      <c r="S372" s="202"/>
      <c r="T372" s="204">
        <f>SUM(T373:T380)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5" t="s">
        <v>84</v>
      </c>
      <c r="AT372" s="206" t="s">
        <v>74</v>
      </c>
      <c r="AU372" s="206" t="s">
        <v>82</v>
      </c>
      <c r="AY372" s="205" t="s">
        <v>173</v>
      </c>
      <c r="BK372" s="207">
        <f>SUM(BK373:BK380)</f>
        <v>0</v>
      </c>
    </row>
    <row r="373" s="2" customFormat="1" ht="33" customHeight="1">
      <c r="A373" s="36"/>
      <c r="B373" s="37"/>
      <c r="C373" s="210" t="s">
        <v>691</v>
      </c>
      <c r="D373" s="210" t="s">
        <v>79</v>
      </c>
      <c r="E373" s="211" t="s">
        <v>906</v>
      </c>
      <c r="F373" s="212" t="s">
        <v>907</v>
      </c>
      <c r="G373" s="213" t="s">
        <v>190</v>
      </c>
      <c r="H373" s="214">
        <v>67.579999999999998</v>
      </c>
      <c r="I373" s="215"/>
      <c r="J373" s="216">
        <f>ROUND(I373*H373,2)</f>
        <v>0</v>
      </c>
      <c r="K373" s="212" t="s">
        <v>179</v>
      </c>
      <c r="L373" s="42"/>
      <c r="M373" s="217" t="s">
        <v>19</v>
      </c>
      <c r="N373" s="218" t="s">
        <v>46</v>
      </c>
      <c r="O373" s="82"/>
      <c r="P373" s="219">
        <f>O373*H373</f>
        <v>0</v>
      </c>
      <c r="Q373" s="219">
        <v>0.00020000000000000001</v>
      </c>
      <c r="R373" s="219">
        <f>Q373*H373</f>
        <v>0.013516</v>
      </c>
      <c r="S373" s="219">
        <v>0</v>
      </c>
      <c r="T373" s="220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21" t="s">
        <v>272</v>
      </c>
      <c r="AT373" s="221" t="s">
        <v>79</v>
      </c>
      <c r="AU373" s="221" t="s">
        <v>84</v>
      </c>
      <c r="AY373" s="15" t="s">
        <v>173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5" t="s">
        <v>82</v>
      </c>
      <c r="BK373" s="222">
        <f>ROUND(I373*H373,2)</f>
        <v>0</v>
      </c>
      <c r="BL373" s="15" t="s">
        <v>272</v>
      </c>
      <c r="BM373" s="221" t="s">
        <v>1741</v>
      </c>
    </row>
    <row r="374" s="2" customFormat="1">
      <c r="A374" s="36"/>
      <c r="B374" s="37"/>
      <c r="C374" s="38"/>
      <c r="D374" s="223" t="s">
        <v>181</v>
      </c>
      <c r="E374" s="38"/>
      <c r="F374" s="224" t="s">
        <v>909</v>
      </c>
      <c r="G374" s="38"/>
      <c r="H374" s="38"/>
      <c r="I374" s="225"/>
      <c r="J374" s="38"/>
      <c r="K374" s="38"/>
      <c r="L374" s="42"/>
      <c r="M374" s="226"/>
      <c r="N374" s="227"/>
      <c r="O374" s="82"/>
      <c r="P374" s="82"/>
      <c r="Q374" s="82"/>
      <c r="R374" s="82"/>
      <c r="S374" s="82"/>
      <c r="T374" s="83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5" t="s">
        <v>181</v>
      </c>
      <c r="AU374" s="15" t="s">
        <v>84</v>
      </c>
    </row>
    <row r="375" s="13" customFormat="1">
      <c r="A375" s="13"/>
      <c r="B375" s="228"/>
      <c r="C375" s="229"/>
      <c r="D375" s="230" t="s">
        <v>183</v>
      </c>
      <c r="E375" s="231" t="s">
        <v>19</v>
      </c>
      <c r="F375" s="232" t="s">
        <v>1575</v>
      </c>
      <c r="G375" s="229"/>
      <c r="H375" s="233">
        <v>93.840000000000003</v>
      </c>
      <c r="I375" s="234"/>
      <c r="J375" s="229"/>
      <c r="K375" s="229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183</v>
      </c>
      <c r="AU375" s="239" t="s">
        <v>84</v>
      </c>
      <c r="AV375" s="13" t="s">
        <v>84</v>
      </c>
      <c r="AW375" s="13" t="s">
        <v>36</v>
      </c>
      <c r="AX375" s="13" t="s">
        <v>75</v>
      </c>
      <c r="AY375" s="239" t="s">
        <v>173</v>
      </c>
    </row>
    <row r="376" s="13" customFormat="1">
      <c r="A376" s="13"/>
      <c r="B376" s="228"/>
      <c r="C376" s="229"/>
      <c r="D376" s="230" t="s">
        <v>183</v>
      </c>
      <c r="E376" s="231" t="s">
        <v>19</v>
      </c>
      <c r="F376" s="232" t="s">
        <v>1576</v>
      </c>
      <c r="G376" s="229"/>
      <c r="H376" s="233">
        <v>108.90000000000001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183</v>
      </c>
      <c r="AU376" s="239" t="s">
        <v>84</v>
      </c>
      <c r="AV376" s="13" t="s">
        <v>84</v>
      </c>
      <c r="AW376" s="13" t="s">
        <v>36</v>
      </c>
      <c r="AX376" s="13" t="s">
        <v>75</v>
      </c>
      <c r="AY376" s="239" t="s">
        <v>173</v>
      </c>
    </row>
    <row r="377" s="13" customFormat="1">
      <c r="A377" s="13"/>
      <c r="B377" s="228"/>
      <c r="C377" s="229"/>
      <c r="D377" s="230" t="s">
        <v>183</v>
      </c>
      <c r="E377" s="231" t="s">
        <v>19</v>
      </c>
      <c r="F377" s="232" t="s">
        <v>1742</v>
      </c>
      <c r="G377" s="229"/>
      <c r="H377" s="233">
        <v>-135.16</v>
      </c>
      <c r="I377" s="234"/>
      <c r="J377" s="229"/>
      <c r="K377" s="229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183</v>
      </c>
      <c r="AU377" s="239" t="s">
        <v>84</v>
      </c>
      <c r="AV377" s="13" t="s">
        <v>84</v>
      </c>
      <c r="AW377" s="13" t="s">
        <v>36</v>
      </c>
      <c r="AX377" s="13" t="s">
        <v>75</v>
      </c>
      <c r="AY377" s="239" t="s">
        <v>173</v>
      </c>
    </row>
    <row r="378" s="2" customFormat="1" ht="37.8" customHeight="1">
      <c r="A378" s="36"/>
      <c r="B378" s="37"/>
      <c r="C378" s="210" t="s">
        <v>696</v>
      </c>
      <c r="D378" s="210" t="s">
        <v>79</v>
      </c>
      <c r="E378" s="211" t="s">
        <v>912</v>
      </c>
      <c r="F378" s="212" t="s">
        <v>913</v>
      </c>
      <c r="G378" s="213" t="s">
        <v>190</v>
      </c>
      <c r="H378" s="214">
        <v>67.579999999999998</v>
      </c>
      <c r="I378" s="215"/>
      <c r="J378" s="216">
        <f>ROUND(I378*H378,2)</f>
        <v>0</v>
      </c>
      <c r="K378" s="212" t="s">
        <v>179</v>
      </c>
      <c r="L378" s="42"/>
      <c r="M378" s="217" t="s">
        <v>19</v>
      </c>
      <c r="N378" s="218" t="s">
        <v>46</v>
      </c>
      <c r="O378" s="82"/>
      <c r="P378" s="219">
        <f>O378*H378</f>
        <v>0</v>
      </c>
      <c r="Q378" s="219">
        <v>0.00029</v>
      </c>
      <c r="R378" s="219">
        <f>Q378*H378</f>
        <v>0.0195982</v>
      </c>
      <c r="S378" s="219">
        <v>0</v>
      </c>
      <c r="T378" s="22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21" t="s">
        <v>272</v>
      </c>
      <c r="AT378" s="221" t="s">
        <v>79</v>
      </c>
      <c r="AU378" s="221" t="s">
        <v>84</v>
      </c>
      <c r="AY378" s="15" t="s">
        <v>173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5" t="s">
        <v>82</v>
      </c>
      <c r="BK378" s="222">
        <f>ROUND(I378*H378,2)</f>
        <v>0</v>
      </c>
      <c r="BL378" s="15" t="s">
        <v>272</v>
      </c>
      <c r="BM378" s="221" t="s">
        <v>1743</v>
      </c>
    </row>
    <row r="379" s="2" customFormat="1">
      <c r="A379" s="36"/>
      <c r="B379" s="37"/>
      <c r="C379" s="38"/>
      <c r="D379" s="223" t="s">
        <v>181</v>
      </c>
      <c r="E379" s="38"/>
      <c r="F379" s="224" t="s">
        <v>915</v>
      </c>
      <c r="G379" s="38"/>
      <c r="H379" s="38"/>
      <c r="I379" s="225"/>
      <c r="J379" s="38"/>
      <c r="K379" s="38"/>
      <c r="L379" s="42"/>
      <c r="M379" s="226"/>
      <c r="N379" s="227"/>
      <c r="O379" s="82"/>
      <c r="P379" s="82"/>
      <c r="Q379" s="82"/>
      <c r="R379" s="82"/>
      <c r="S379" s="82"/>
      <c r="T379" s="8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181</v>
      </c>
      <c r="AU379" s="15" t="s">
        <v>84</v>
      </c>
    </row>
    <row r="380" s="13" customFormat="1">
      <c r="A380" s="13"/>
      <c r="B380" s="228"/>
      <c r="C380" s="229"/>
      <c r="D380" s="230" t="s">
        <v>183</v>
      </c>
      <c r="E380" s="231" t="s">
        <v>19</v>
      </c>
      <c r="F380" s="232" t="s">
        <v>1744</v>
      </c>
      <c r="G380" s="229"/>
      <c r="H380" s="233">
        <v>67.579999999999998</v>
      </c>
      <c r="I380" s="234"/>
      <c r="J380" s="229"/>
      <c r="K380" s="229"/>
      <c r="L380" s="235"/>
      <c r="M380" s="250"/>
      <c r="N380" s="251"/>
      <c r="O380" s="251"/>
      <c r="P380" s="251"/>
      <c r="Q380" s="251"/>
      <c r="R380" s="251"/>
      <c r="S380" s="251"/>
      <c r="T380" s="25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183</v>
      </c>
      <c r="AU380" s="239" t="s">
        <v>84</v>
      </c>
      <c r="AV380" s="13" t="s">
        <v>84</v>
      </c>
      <c r="AW380" s="13" t="s">
        <v>36</v>
      </c>
      <c r="AX380" s="13" t="s">
        <v>82</v>
      </c>
      <c r="AY380" s="239" t="s">
        <v>173</v>
      </c>
    </row>
    <row r="381" s="2" customFormat="1" ht="6.96" customHeight="1">
      <c r="A381" s="36"/>
      <c r="B381" s="57"/>
      <c r="C381" s="58"/>
      <c r="D381" s="58"/>
      <c r="E381" s="58"/>
      <c r="F381" s="58"/>
      <c r="G381" s="58"/>
      <c r="H381" s="58"/>
      <c r="I381" s="58"/>
      <c r="J381" s="58"/>
      <c r="K381" s="58"/>
      <c r="L381" s="42"/>
      <c r="M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</row>
  </sheetData>
  <sheetProtection sheet="1" autoFilter="0" formatColumns="0" formatRows="0" objects="1" scenarios="1" spinCount="100000" saltValue="FJfUvO8tb0JuI9CfTF0V7yjRXN7jfHG1Yv4KheHr/PaQwhdfYUPypXZ7s5SSUg2pNYzwHRbivprfxs44y9eFXg==" hashValue="M5OFlMfaSuiBjr2Yiwp1FpzoJQNAjN0dd007ElGDxY/cCleJPliXhoMusSmTzo5FruaM5RyhhiwYsnta36LvaA==" algorithmName="SHA-512" password="CC35"/>
  <autoFilter ref="C101:K3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hyperlinks>
    <hyperlink ref="F106" r:id="rId1" display="https://podminky.urs.cz/item/CS_URS_2024_01/317151104"/>
    <hyperlink ref="F109" r:id="rId2" display="https://podminky.urs.cz/item/CS_URS_2024_01/317941121"/>
    <hyperlink ref="F117" r:id="rId3" display="https://podminky.urs.cz/item/CS_URS_2024_01/340271025"/>
    <hyperlink ref="F120" r:id="rId4" display="https://podminky.urs.cz/item/CS_URS_2024_01/342244211"/>
    <hyperlink ref="F124" r:id="rId5" display="https://podminky.urs.cz/item/CS_URS_2024_01/346481111"/>
    <hyperlink ref="F129" r:id="rId6" display="https://podminky.urs.cz/item/CS_URS_2024_01/612131100"/>
    <hyperlink ref="F133" r:id="rId7" display="https://podminky.urs.cz/item/CS_URS_2024_01/612135101"/>
    <hyperlink ref="F136" r:id="rId8" display="https://podminky.urs.cz/item/CS_URS_2024_01/612181001"/>
    <hyperlink ref="F140" r:id="rId9" display="https://podminky.urs.cz/item/CS_URS_2024_01/612321121"/>
    <hyperlink ref="F142" r:id="rId10" display="https://podminky.urs.cz/item/CS_URS_2024_01/612325112"/>
    <hyperlink ref="F147" r:id="rId11" display="https://podminky.urs.cz/item/CS_URS_2024_01/619995001"/>
    <hyperlink ref="F151" r:id="rId12" display="https://podminky.urs.cz/item/CS_URS_2024_01/631312141"/>
    <hyperlink ref="F155" r:id="rId13" display="https://podminky.urs.cz/item/CS_URS_2024_01/642942111"/>
    <hyperlink ref="F162" r:id="rId14" display="https://podminky.urs.cz/item/CS_URS_2024_01/949101111"/>
    <hyperlink ref="F166" r:id="rId15" display="https://podminky.urs.cz/item/CS_URS_2024_01/952901111"/>
    <hyperlink ref="F169" r:id="rId16" display="https://podminky.urs.cz/item/CS_URS_2024_01/998011008"/>
    <hyperlink ref="F175" r:id="rId17" display="https://podminky.urs.cz/item/CS_URS_2024_01/725112022"/>
    <hyperlink ref="F178" r:id="rId18" display="https://podminky.urs.cz/item/CS_URS_2024_01/725119125"/>
    <hyperlink ref="F181" r:id="rId19" display="https://podminky.urs.cz/item/CS_URS_2024_01/725121011"/>
    <hyperlink ref="F184" r:id="rId20" display="https://podminky.urs.cz/item/CS_URS_2024_01/725211615"/>
    <hyperlink ref="F187" r:id="rId21" display="https://podminky.urs.cz/item/CS_URS_2024_01/725211681"/>
    <hyperlink ref="F189" r:id="rId22" display="https://podminky.urs.cz/item/CS_URS_2024_01/725291652"/>
    <hyperlink ref="F192" r:id="rId23" display="https://podminky.urs.cz/item/CS_URS_2024_01/725291653"/>
    <hyperlink ref="F195" r:id="rId24" display="https://podminky.urs.cz/item/CS_URS_2024_01/725291654"/>
    <hyperlink ref="F198" r:id="rId25" display="https://podminky.urs.cz/item/CS_URS_2024_01/725291664"/>
    <hyperlink ref="F203" r:id="rId26" display="https://podminky.urs.cz/item/CS_URS_2024_01/725291669"/>
    <hyperlink ref="F206" r:id="rId27" display="https://podminky.urs.cz/item/CS_URS_2024_01/725291670"/>
    <hyperlink ref="F209" r:id="rId28" display="https://podminky.urs.cz/item/CS_URS_2024_01/725331111"/>
    <hyperlink ref="F212" r:id="rId29" display="https://podminky.urs.cz/item/CS_URS_2024_01/725813111"/>
    <hyperlink ref="F215" r:id="rId30" display="https://podminky.urs.cz/item/CS_URS_2024_01/725821312"/>
    <hyperlink ref="F218" r:id="rId31" display="https://podminky.urs.cz/item/CS_URS_2024_01/725822613"/>
    <hyperlink ref="F221" r:id="rId32" display="https://podminky.urs.cz/item/CS_URS_2024_01/725829121"/>
    <hyperlink ref="F225" r:id="rId33" display="https://podminky.urs.cz/item/CS_URS_2024_01/998725111"/>
    <hyperlink ref="F228" r:id="rId34" display="https://podminky.urs.cz/item/CS_URS_2024_01/726111031"/>
    <hyperlink ref="F232" r:id="rId35" display="https://podminky.urs.cz/item/CS_URS_2024_01/998726121"/>
    <hyperlink ref="F236" r:id="rId36" display="https://podminky.urs.cz/item/CS_URS_2024_01/741372062"/>
    <hyperlink ref="F239" r:id="rId37" display="https://podminky.urs.cz/item/CS_URS_2024_01/741372077"/>
    <hyperlink ref="F245" r:id="rId38" display="https://podminky.urs.cz/item/CS_URS_2024_01/763131712"/>
    <hyperlink ref="F249" r:id="rId39" display="https://podminky.urs.cz/item/CS_URS_2024_01/763135102"/>
    <hyperlink ref="F255" r:id="rId40" display="https://podminky.urs.cz/item/CS_URS_2024_01/763411111"/>
    <hyperlink ref="F259" r:id="rId41" display="https://podminky.urs.cz/item/CS_URS_2024_01/763411121"/>
    <hyperlink ref="F263" r:id="rId42" display="https://podminky.urs.cz/item/CS_URS_2024_01/998763110"/>
    <hyperlink ref="F266" r:id="rId43" display="https://podminky.urs.cz/item/CS_URS_2024_01/764216443"/>
    <hyperlink ref="F270" r:id="rId44" display="https://podminky.urs.cz/item/CS_URS_2024_01/766622216"/>
    <hyperlink ref="F273" r:id="rId45" display="https://podminky.urs.cz/item/CS_URS_2024_01/766660001"/>
    <hyperlink ref="F280" r:id="rId46" display="https://podminky.urs.cz/item/CS_URS_2024_01/998766111"/>
    <hyperlink ref="F283" r:id="rId47" display="https://podminky.urs.cz/item/CS_URS_2024_01/771111011"/>
    <hyperlink ref="F287" r:id="rId48" display="https://podminky.urs.cz/item/CS_URS_2024_01/771121011"/>
    <hyperlink ref="F291" r:id="rId49" display="https://podminky.urs.cz/item/CS_URS_2024_01/771151011"/>
    <hyperlink ref="F295" r:id="rId50" display="https://podminky.urs.cz/item/CS_URS_2024_01/771574433"/>
    <hyperlink ref="F301" r:id="rId51" display="https://podminky.urs.cz/item/CS_URS_2024_01/771591112"/>
    <hyperlink ref="F305" r:id="rId52" display="https://podminky.urs.cz/item/CS_URS_2024_01/998771111"/>
    <hyperlink ref="F308" r:id="rId53" display="https://podminky.urs.cz/item/CS_URS_2024_01/781121011"/>
    <hyperlink ref="F316" r:id="rId54" display="https://podminky.urs.cz/item/CS_URS_2024_01/781131112"/>
    <hyperlink ref="F324" r:id="rId55" display="https://podminky.urs.cz/item/CS_URS_2024_01/781131264"/>
    <hyperlink ref="F332" r:id="rId56" display="https://podminky.urs.cz/item/CS_URS_2024_01/781472217"/>
    <hyperlink ref="F342" r:id="rId57" display="https://podminky.urs.cz/item/CS_URS_2024_01/781491021"/>
    <hyperlink ref="F348" r:id="rId58" display="https://podminky.urs.cz/item/CS_URS_2024_01/781492211"/>
    <hyperlink ref="F353" r:id="rId59" display="https://podminky.urs.cz/item/CS_URS_2024_01/781492251"/>
    <hyperlink ref="F358" r:id="rId60" display="https://podminky.urs.cz/item/CS_URS_2024_01/998781111"/>
    <hyperlink ref="F361" r:id="rId61" display="https://podminky.urs.cz/item/CS_URS_2024_01/783301303"/>
    <hyperlink ref="F365" r:id="rId62" display="https://podminky.urs.cz/item/CS_URS_2024_01/783314203"/>
    <hyperlink ref="F369" r:id="rId63" display="https://podminky.urs.cz/item/CS_URS_2024_01/783317105"/>
    <hyperlink ref="F374" r:id="rId64" display="https://podminky.urs.cz/item/CS_URS_2024_01/784181121"/>
    <hyperlink ref="F379" r:id="rId65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1745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1746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ROUND(J95,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ROUND((SUM(BE95:BE135)),  2)</f>
        <v>0</v>
      </c>
      <c r="G35" s="36"/>
      <c r="H35" s="36"/>
      <c r="I35" s="155">
        <v>0.20999999999999999</v>
      </c>
      <c r="J35" s="154">
        <f>ROUND(((SUM(BE95:BE135))*I35),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ROUND((SUM(BF95:BF135)),  2)</f>
        <v>0</v>
      </c>
      <c r="G36" s="36"/>
      <c r="H36" s="36"/>
      <c r="I36" s="155">
        <v>0.12</v>
      </c>
      <c r="J36" s="154">
        <f>ROUND(((SUM(BF95:BF135))*I36),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ROUND((SUM(BG95:BG135)),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ROUND((SUM(BH95:BH135)),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ROUND((SUM(BI95:BI135)),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1745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Na - Bourací práce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J95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J96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138</v>
      </c>
      <c r="E65" s="180"/>
      <c r="F65" s="180"/>
      <c r="G65" s="180"/>
      <c r="H65" s="180"/>
      <c r="I65" s="180"/>
      <c r="J65" s="181">
        <f>J97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139</v>
      </c>
      <c r="E66" s="180"/>
      <c r="F66" s="180"/>
      <c r="G66" s="180"/>
      <c r="H66" s="180"/>
      <c r="I66" s="180"/>
      <c r="J66" s="181">
        <f>J101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2"/>
      <c r="C67" s="173"/>
      <c r="D67" s="174" t="s">
        <v>141</v>
      </c>
      <c r="E67" s="175"/>
      <c r="F67" s="175"/>
      <c r="G67" s="175"/>
      <c r="H67" s="175"/>
      <c r="I67" s="175"/>
      <c r="J67" s="176">
        <f>J115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8"/>
      <c r="C68" s="123"/>
      <c r="D68" s="179" t="s">
        <v>1068</v>
      </c>
      <c r="E68" s="180"/>
      <c r="F68" s="180"/>
      <c r="G68" s="180"/>
      <c r="H68" s="180"/>
      <c r="I68" s="180"/>
      <c r="J68" s="181">
        <f>J116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8"/>
      <c r="C69" s="123"/>
      <c r="D69" s="179" t="s">
        <v>150</v>
      </c>
      <c r="E69" s="180"/>
      <c r="F69" s="180"/>
      <c r="G69" s="180"/>
      <c r="H69" s="180"/>
      <c r="I69" s="180"/>
      <c r="J69" s="181">
        <f>J120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8"/>
      <c r="C70" s="123"/>
      <c r="D70" s="179" t="s">
        <v>152</v>
      </c>
      <c r="E70" s="180"/>
      <c r="F70" s="180"/>
      <c r="G70" s="180"/>
      <c r="H70" s="180"/>
      <c r="I70" s="180"/>
      <c r="J70" s="181">
        <f>J124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153</v>
      </c>
      <c r="E71" s="180"/>
      <c r="F71" s="180"/>
      <c r="G71" s="180"/>
      <c r="H71" s="180"/>
      <c r="I71" s="180"/>
      <c r="J71" s="181">
        <f>J128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9" customFormat="1" ht="24.96" customHeight="1">
      <c r="A72" s="9"/>
      <c r="B72" s="172"/>
      <c r="C72" s="173"/>
      <c r="D72" s="174" t="s">
        <v>1747</v>
      </c>
      <c r="E72" s="175"/>
      <c r="F72" s="175"/>
      <c r="G72" s="175"/>
      <c r="H72" s="175"/>
      <c r="I72" s="175"/>
      <c r="J72" s="176">
        <f>J132</f>
        <v>0</v>
      </c>
      <c r="K72" s="173"/>
      <c r="L72" s="17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hidden="1" s="10" customFormat="1" ht="19.92" customHeight="1">
      <c r="A73" s="10"/>
      <c r="B73" s="178"/>
      <c r="C73" s="123"/>
      <c r="D73" s="179" t="s">
        <v>1748</v>
      </c>
      <c r="E73" s="180"/>
      <c r="F73" s="180"/>
      <c r="G73" s="180"/>
      <c r="H73" s="180"/>
      <c r="I73" s="180"/>
      <c r="J73" s="181">
        <f>J133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hidden="1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hidden="1"/>
    <row r="77" hidden="1"/>
    <row r="78" hidden="1"/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158</v>
      </c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67" t="str">
        <f>E7</f>
        <v>OBJEKT - Klatovská 200G, 30100 Plzeň</v>
      </c>
      <c r="F83" s="30"/>
      <c r="G83" s="30"/>
      <c r="H83" s="30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127</v>
      </c>
      <c r="D84" s="20"/>
      <c r="E84" s="20"/>
      <c r="F84" s="20"/>
      <c r="G84" s="20"/>
      <c r="H84" s="20"/>
      <c r="I84" s="20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67" t="s">
        <v>1745</v>
      </c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>Na - Bourací práce</v>
      </c>
      <c r="F87" s="38"/>
      <c r="G87" s="38"/>
      <c r="H87" s="38"/>
      <c r="I87" s="38"/>
      <c r="J87" s="38"/>
      <c r="K87" s="38"/>
      <c r="L87" s="14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>Klatovská 200G, 30100 Plzeň</v>
      </c>
      <c r="G89" s="38"/>
      <c r="H89" s="38"/>
      <c r="I89" s="30" t="s">
        <v>23</v>
      </c>
      <c r="J89" s="70" t="str">
        <f>IF(J14="","",J14)</f>
        <v>20. 3. 2024</v>
      </c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25</v>
      </c>
      <c r="D91" s="38"/>
      <c r="E91" s="38"/>
      <c r="F91" s="25" t="str">
        <f>E17</f>
        <v>Střední škola informatiky a finančních služeb</v>
      </c>
      <c r="G91" s="38"/>
      <c r="H91" s="38"/>
      <c r="I91" s="30" t="s">
        <v>33</v>
      </c>
      <c r="J91" s="34" t="str">
        <f>E23</f>
        <v>Planteam, Na Výsluní 630, Líně - Sulkov</v>
      </c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31</v>
      </c>
      <c r="D92" s="38"/>
      <c r="E92" s="38"/>
      <c r="F92" s="25" t="str">
        <f>IF(E20="","",E20)</f>
        <v>Vyplň údaj</v>
      </c>
      <c r="G92" s="38"/>
      <c r="H92" s="38"/>
      <c r="I92" s="30" t="s">
        <v>37</v>
      </c>
      <c r="J92" s="34" t="str">
        <f>E26</f>
        <v>Ing. Irena Potužáková</v>
      </c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1" customFormat="1" ht="29.28" customHeight="1">
      <c r="A94" s="183"/>
      <c r="B94" s="184"/>
      <c r="C94" s="185" t="s">
        <v>159</v>
      </c>
      <c r="D94" s="186" t="s">
        <v>60</v>
      </c>
      <c r="E94" s="186" t="s">
        <v>56</v>
      </c>
      <c r="F94" s="186" t="s">
        <v>57</v>
      </c>
      <c r="G94" s="186" t="s">
        <v>160</v>
      </c>
      <c r="H94" s="186" t="s">
        <v>161</v>
      </c>
      <c r="I94" s="186" t="s">
        <v>162</v>
      </c>
      <c r="J94" s="186" t="s">
        <v>133</v>
      </c>
      <c r="K94" s="187" t="s">
        <v>163</v>
      </c>
      <c r="L94" s="188"/>
      <c r="M94" s="90" t="s">
        <v>19</v>
      </c>
      <c r="N94" s="91" t="s">
        <v>45</v>
      </c>
      <c r="O94" s="91" t="s">
        <v>164</v>
      </c>
      <c r="P94" s="91" t="s">
        <v>165</v>
      </c>
      <c r="Q94" s="91" t="s">
        <v>166</v>
      </c>
      <c r="R94" s="91" t="s">
        <v>167</v>
      </c>
      <c r="S94" s="91" t="s">
        <v>168</v>
      </c>
      <c r="T94" s="92" t="s">
        <v>169</v>
      </c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</row>
    <row r="95" s="2" customFormat="1" ht="22.8" customHeight="1">
      <c r="A95" s="36"/>
      <c r="B95" s="37"/>
      <c r="C95" s="97" t="s">
        <v>170</v>
      </c>
      <c r="D95" s="38"/>
      <c r="E95" s="38"/>
      <c r="F95" s="38"/>
      <c r="G95" s="38"/>
      <c r="H95" s="38"/>
      <c r="I95" s="38"/>
      <c r="J95" s="189">
        <f>BK95</f>
        <v>0</v>
      </c>
      <c r="K95" s="38"/>
      <c r="L95" s="42"/>
      <c r="M95" s="93"/>
      <c r="N95" s="190"/>
      <c r="O95" s="94"/>
      <c r="P95" s="191">
        <f>P96+P115+P132</f>
        <v>0</v>
      </c>
      <c r="Q95" s="94"/>
      <c r="R95" s="191">
        <f>R96+R115+R132</f>
        <v>0</v>
      </c>
      <c r="S95" s="94"/>
      <c r="T95" s="192">
        <f>T96+T115+T132</f>
        <v>3.1780818499999999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74</v>
      </c>
      <c r="AU95" s="15" t="s">
        <v>134</v>
      </c>
      <c r="BK95" s="193">
        <f>BK96+BK115+BK132</f>
        <v>0</v>
      </c>
    </row>
    <row r="96" s="12" customFormat="1" ht="25.92" customHeight="1">
      <c r="A96" s="12"/>
      <c r="B96" s="194"/>
      <c r="C96" s="195"/>
      <c r="D96" s="196" t="s">
        <v>74</v>
      </c>
      <c r="E96" s="197" t="s">
        <v>171</v>
      </c>
      <c r="F96" s="197" t="s">
        <v>172</v>
      </c>
      <c r="G96" s="195"/>
      <c r="H96" s="195"/>
      <c r="I96" s="198"/>
      <c r="J96" s="199">
        <f>BK96</f>
        <v>0</v>
      </c>
      <c r="K96" s="195"/>
      <c r="L96" s="200"/>
      <c r="M96" s="201"/>
      <c r="N96" s="202"/>
      <c r="O96" s="202"/>
      <c r="P96" s="203">
        <f>P97+P101</f>
        <v>0</v>
      </c>
      <c r="Q96" s="202"/>
      <c r="R96" s="203">
        <f>R97+R101</f>
        <v>0</v>
      </c>
      <c r="S96" s="202"/>
      <c r="T96" s="204">
        <f>T97+T101</f>
        <v>0.11826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5" t="s">
        <v>82</v>
      </c>
      <c r="AT96" s="206" t="s">
        <v>74</v>
      </c>
      <c r="AU96" s="206" t="s">
        <v>75</v>
      </c>
      <c r="AY96" s="205" t="s">
        <v>173</v>
      </c>
      <c r="BK96" s="207">
        <f>BK97+BK101</f>
        <v>0</v>
      </c>
    </row>
    <row r="97" s="12" customFormat="1" ht="22.8" customHeight="1">
      <c r="A97" s="12"/>
      <c r="B97" s="194"/>
      <c r="C97" s="195"/>
      <c r="D97" s="196" t="s">
        <v>74</v>
      </c>
      <c r="E97" s="208" t="s">
        <v>201</v>
      </c>
      <c r="F97" s="208" t="s">
        <v>202</v>
      </c>
      <c r="G97" s="195"/>
      <c r="H97" s="195"/>
      <c r="I97" s="198"/>
      <c r="J97" s="209">
        <f>BK97</f>
        <v>0</v>
      </c>
      <c r="K97" s="195"/>
      <c r="L97" s="200"/>
      <c r="M97" s="201"/>
      <c r="N97" s="202"/>
      <c r="O97" s="202"/>
      <c r="P97" s="203">
        <f>SUM(P98:P100)</f>
        <v>0</v>
      </c>
      <c r="Q97" s="202"/>
      <c r="R97" s="203">
        <f>SUM(R98:R100)</f>
        <v>0</v>
      </c>
      <c r="S97" s="202"/>
      <c r="T97" s="204">
        <f>SUM(T98:T100)</f>
        <v>0.11826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5" t="s">
        <v>82</v>
      </c>
      <c r="AT97" s="206" t="s">
        <v>74</v>
      </c>
      <c r="AU97" s="206" t="s">
        <v>82</v>
      </c>
      <c r="AY97" s="205" t="s">
        <v>173</v>
      </c>
      <c r="BK97" s="207">
        <f>SUM(BK98:BK100)</f>
        <v>0</v>
      </c>
    </row>
    <row r="98" s="2" customFormat="1" ht="33" customHeight="1">
      <c r="A98" s="36"/>
      <c r="B98" s="37"/>
      <c r="C98" s="210" t="s">
        <v>82</v>
      </c>
      <c r="D98" s="210" t="s">
        <v>79</v>
      </c>
      <c r="E98" s="211" t="s">
        <v>1749</v>
      </c>
      <c r="F98" s="212" t="s">
        <v>1750</v>
      </c>
      <c r="G98" s="213" t="s">
        <v>190</v>
      </c>
      <c r="H98" s="214">
        <v>1.6200000000000001</v>
      </c>
      <c r="I98" s="215"/>
      <c r="J98" s="216">
        <f>ROUND(I98*H98,2)</f>
        <v>0</v>
      </c>
      <c r="K98" s="212" t="s">
        <v>179</v>
      </c>
      <c r="L98" s="42"/>
      <c r="M98" s="217" t="s">
        <v>19</v>
      </c>
      <c r="N98" s="218" t="s">
        <v>46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0.072999999999999995</v>
      </c>
      <c r="T98" s="220">
        <f>S98*H98</f>
        <v>0.11826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174</v>
      </c>
      <c r="AT98" s="221" t="s">
        <v>79</v>
      </c>
      <c r="AU98" s="221" t="s">
        <v>84</v>
      </c>
      <c r="AY98" s="15" t="s">
        <v>173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5" t="s">
        <v>82</v>
      </c>
      <c r="BK98" s="222">
        <f>ROUND(I98*H98,2)</f>
        <v>0</v>
      </c>
      <c r="BL98" s="15" t="s">
        <v>174</v>
      </c>
      <c r="BM98" s="221" t="s">
        <v>1751</v>
      </c>
    </row>
    <row r="99" s="2" customFormat="1">
      <c r="A99" s="36"/>
      <c r="B99" s="37"/>
      <c r="C99" s="38"/>
      <c r="D99" s="223" t="s">
        <v>181</v>
      </c>
      <c r="E99" s="38"/>
      <c r="F99" s="224" t="s">
        <v>1752</v>
      </c>
      <c r="G99" s="38"/>
      <c r="H99" s="38"/>
      <c r="I99" s="225"/>
      <c r="J99" s="38"/>
      <c r="K99" s="38"/>
      <c r="L99" s="42"/>
      <c r="M99" s="226"/>
      <c r="N99" s="22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181</v>
      </c>
      <c r="AU99" s="15" t="s">
        <v>84</v>
      </c>
    </row>
    <row r="100" s="13" customFormat="1">
      <c r="A100" s="13"/>
      <c r="B100" s="228"/>
      <c r="C100" s="229"/>
      <c r="D100" s="230" t="s">
        <v>183</v>
      </c>
      <c r="E100" s="231" t="s">
        <v>19</v>
      </c>
      <c r="F100" s="232" t="s">
        <v>1753</v>
      </c>
      <c r="G100" s="229"/>
      <c r="H100" s="233">
        <v>1.6200000000000001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183</v>
      </c>
      <c r="AU100" s="239" t="s">
        <v>84</v>
      </c>
      <c r="AV100" s="13" t="s">
        <v>84</v>
      </c>
      <c r="AW100" s="13" t="s">
        <v>36</v>
      </c>
      <c r="AX100" s="13" t="s">
        <v>82</v>
      </c>
      <c r="AY100" s="239" t="s">
        <v>173</v>
      </c>
    </row>
    <row r="101" s="12" customFormat="1" ht="22.8" customHeight="1">
      <c r="A101" s="12"/>
      <c r="B101" s="194"/>
      <c r="C101" s="195"/>
      <c r="D101" s="196" t="s">
        <v>74</v>
      </c>
      <c r="E101" s="208" t="s">
        <v>243</v>
      </c>
      <c r="F101" s="208" t="s">
        <v>244</v>
      </c>
      <c r="G101" s="195"/>
      <c r="H101" s="195"/>
      <c r="I101" s="198"/>
      <c r="J101" s="209">
        <f>BK101</f>
        <v>0</v>
      </c>
      <c r="K101" s="195"/>
      <c r="L101" s="200"/>
      <c r="M101" s="201"/>
      <c r="N101" s="202"/>
      <c r="O101" s="202"/>
      <c r="P101" s="203">
        <f>SUM(P102:P114)</f>
        <v>0</v>
      </c>
      <c r="Q101" s="202"/>
      <c r="R101" s="203">
        <f>SUM(R102:R114)</f>
        <v>0</v>
      </c>
      <c r="S101" s="202"/>
      <c r="T101" s="204">
        <f>SUM(T102:T114)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5" t="s">
        <v>82</v>
      </c>
      <c r="AT101" s="206" t="s">
        <v>74</v>
      </c>
      <c r="AU101" s="206" t="s">
        <v>82</v>
      </c>
      <c r="AY101" s="205" t="s">
        <v>173</v>
      </c>
      <c r="BK101" s="207">
        <f>SUM(BK102:BK114)</f>
        <v>0</v>
      </c>
    </row>
    <row r="102" s="2" customFormat="1" ht="33" customHeight="1">
      <c r="A102" s="36"/>
      <c r="B102" s="37"/>
      <c r="C102" s="210" t="s">
        <v>84</v>
      </c>
      <c r="D102" s="210" t="s">
        <v>79</v>
      </c>
      <c r="E102" s="211" t="s">
        <v>251</v>
      </c>
      <c r="F102" s="212" t="s">
        <v>252</v>
      </c>
      <c r="G102" s="213" t="s">
        <v>248</v>
      </c>
      <c r="H102" s="214">
        <v>3.1779999999999999</v>
      </c>
      <c r="I102" s="215"/>
      <c r="J102" s="216">
        <f>ROUND(I102*H102,2)</f>
        <v>0</v>
      </c>
      <c r="K102" s="212" t="s">
        <v>179</v>
      </c>
      <c r="L102" s="42"/>
      <c r="M102" s="217" t="s">
        <v>19</v>
      </c>
      <c r="N102" s="218" t="s">
        <v>46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174</v>
      </c>
      <c r="AT102" s="221" t="s">
        <v>79</v>
      </c>
      <c r="AU102" s="221" t="s">
        <v>84</v>
      </c>
      <c r="AY102" s="15" t="s">
        <v>173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5" t="s">
        <v>82</v>
      </c>
      <c r="BK102" s="222">
        <f>ROUND(I102*H102,2)</f>
        <v>0</v>
      </c>
      <c r="BL102" s="15" t="s">
        <v>174</v>
      </c>
      <c r="BM102" s="221" t="s">
        <v>1754</v>
      </c>
    </row>
    <row r="103" s="2" customFormat="1">
      <c r="A103" s="36"/>
      <c r="B103" s="37"/>
      <c r="C103" s="38"/>
      <c r="D103" s="223" t="s">
        <v>181</v>
      </c>
      <c r="E103" s="38"/>
      <c r="F103" s="224" t="s">
        <v>254</v>
      </c>
      <c r="G103" s="38"/>
      <c r="H103" s="38"/>
      <c r="I103" s="225"/>
      <c r="J103" s="38"/>
      <c r="K103" s="38"/>
      <c r="L103" s="42"/>
      <c r="M103" s="226"/>
      <c r="N103" s="22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181</v>
      </c>
      <c r="AU103" s="15" t="s">
        <v>84</v>
      </c>
    </row>
    <row r="104" s="2" customFormat="1" ht="44.25" customHeight="1">
      <c r="A104" s="36"/>
      <c r="B104" s="37"/>
      <c r="C104" s="210" t="s">
        <v>194</v>
      </c>
      <c r="D104" s="210" t="s">
        <v>79</v>
      </c>
      <c r="E104" s="211" t="s">
        <v>256</v>
      </c>
      <c r="F104" s="212" t="s">
        <v>257</v>
      </c>
      <c r="G104" s="213" t="s">
        <v>248</v>
      </c>
      <c r="H104" s="214">
        <v>31.780000000000001</v>
      </c>
      <c r="I104" s="215"/>
      <c r="J104" s="216">
        <f>ROUND(I104*H104,2)</f>
        <v>0</v>
      </c>
      <c r="K104" s="212" t="s">
        <v>179</v>
      </c>
      <c r="L104" s="42"/>
      <c r="M104" s="217" t="s">
        <v>19</v>
      </c>
      <c r="N104" s="218" t="s">
        <v>46</v>
      </c>
      <c r="O104" s="82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174</v>
      </c>
      <c r="AT104" s="221" t="s">
        <v>79</v>
      </c>
      <c r="AU104" s="221" t="s">
        <v>84</v>
      </c>
      <c r="AY104" s="15" t="s">
        <v>173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5" t="s">
        <v>82</v>
      </c>
      <c r="BK104" s="222">
        <f>ROUND(I104*H104,2)</f>
        <v>0</v>
      </c>
      <c r="BL104" s="15" t="s">
        <v>174</v>
      </c>
      <c r="BM104" s="221" t="s">
        <v>1755</v>
      </c>
    </row>
    <row r="105" s="2" customFormat="1">
      <c r="A105" s="36"/>
      <c r="B105" s="37"/>
      <c r="C105" s="38"/>
      <c r="D105" s="223" t="s">
        <v>181</v>
      </c>
      <c r="E105" s="38"/>
      <c r="F105" s="224" t="s">
        <v>259</v>
      </c>
      <c r="G105" s="38"/>
      <c r="H105" s="38"/>
      <c r="I105" s="225"/>
      <c r="J105" s="38"/>
      <c r="K105" s="38"/>
      <c r="L105" s="42"/>
      <c r="M105" s="226"/>
      <c r="N105" s="227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181</v>
      </c>
      <c r="AU105" s="15" t="s">
        <v>84</v>
      </c>
    </row>
    <row r="106" s="13" customFormat="1">
      <c r="A106" s="13"/>
      <c r="B106" s="228"/>
      <c r="C106" s="229"/>
      <c r="D106" s="230" t="s">
        <v>183</v>
      </c>
      <c r="E106" s="229"/>
      <c r="F106" s="232" t="s">
        <v>1756</v>
      </c>
      <c r="G106" s="229"/>
      <c r="H106" s="233">
        <v>31.780000000000001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183</v>
      </c>
      <c r="AU106" s="239" t="s">
        <v>84</v>
      </c>
      <c r="AV106" s="13" t="s">
        <v>84</v>
      </c>
      <c r="AW106" s="13" t="s">
        <v>4</v>
      </c>
      <c r="AX106" s="13" t="s">
        <v>82</v>
      </c>
      <c r="AY106" s="239" t="s">
        <v>173</v>
      </c>
    </row>
    <row r="107" s="2" customFormat="1" ht="37.8" customHeight="1">
      <c r="A107" s="36"/>
      <c r="B107" s="37"/>
      <c r="C107" s="210" t="s">
        <v>174</v>
      </c>
      <c r="D107" s="210" t="s">
        <v>79</v>
      </c>
      <c r="E107" s="211" t="s">
        <v>262</v>
      </c>
      <c r="F107" s="212" t="s">
        <v>263</v>
      </c>
      <c r="G107" s="213" t="s">
        <v>248</v>
      </c>
      <c r="H107" s="214">
        <v>3.1779999999999999</v>
      </c>
      <c r="I107" s="215"/>
      <c r="J107" s="216">
        <f>ROUND(I107*H107,2)</f>
        <v>0</v>
      </c>
      <c r="K107" s="212" t="s">
        <v>179</v>
      </c>
      <c r="L107" s="42"/>
      <c r="M107" s="217" t="s">
        <v>19</v>
      </c>
      <c r="N107" s="218" t="s">
        <v>46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174</v>
      </c>
      <c r="AT107" s="221" t="s">
        <v>79</v>
      </c>
      <c r="AU107" s="221" t="s">
        <v>84</v>
      </c>
      <c r="AY107" s="15" t="s">
        <v>173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5" t="s">
        <v>82</v>
      </c>
      <c r="BK107" s="222">
        <f>ROUND(I107*H107,2)</f>
        <v>0</v>
      </c>
      <c r="BL107" s="15" t="s">
        <v>174</v>
      </c>
      <c r="BM107" s="221" t="s">
        <v>1757</v>
      </c>
    </row>
    <row r="108" s="2" customFormat="1">
      <c r="A108" s="36"/>
      <c r="B108" s="37"/>
      <c r="C108" s="38"/>
      <c r="D108" s="223" t="s">
        <v>181</v>
      </c>
      <c r="E108" s="38"/>
      <c r="F108" s="224" t="s">
        <v>265</v>
      </c>
      <c r="G108" s="38"/>
      <c r="H108" s="38"/>
      <c r="I108" s="225"/>
      <c r="J108" s="38"/>
      <c r="K108" s="38"/>
      <c r="L108" s="42"/>
      <c r="M108" s="226"/>
      <c r="N108" s="22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181</v>
      </c>
      <c r="AU108" s="15" t="s">
        <v>84</v>
      </c>
    </row>
    <row r="109" s="2" customFormat="1" ht="44.25" customHeight="1">
      <c r="A109" s="36"/>
      <c r="B109" s="37"/>
      <c r="C109" s="210" t="s">
        <v>208</v>
      </c>
      <c r="D109" s="210" t="s">
        <v>79</v>
      </c>
      <c r="E109" s="211" t="s">
        <v>273</v>
      </c>
      <c r="F109" s="212" t="s">
        <v>274</v>
      </c>
      <c r="G109" s="213" t="s">
        <v>248</v>
      </c>
      <c r="H109" s="214">
        <v>0.373</v>
      </c>
      <c r="I109" s="215"/>
      <c r="J109" s="216">
        <f>ROUND(I109*H109,2)</f>
        <v>0</v>
      </c>
      <c r="K109" s="212" t="s">
        <v>179</v>
      </c>
      <c r="L109" s="42"/>
      <c r="M109" s="217" t="s">
        <v>19</v>
      </c>
      <c r="N109" s="218" t="s">
        <v>46</v>
      </c>
      <c r="O109" s="82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174</v>
      </c>
      <c r="AT109" s="221" t="s">
        <v>79</v>
      </c>
      <c r="AU109" s="221" t="s">
        <v>84</v>
      </c>
      <c r="AY109" s="15" t="s">
        <v>173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5" t="s">
        <v>82</v>
      </c>
      <c r="BK109" s="222">
        <f>ROUND(I109*H109,2)</f>
        <v>0</v>
      </c>
      <c r="BL109" s="15" t="s">
        <v>174</v>
      </c>
      <c r="BM109" s="221" t="s">
        <v>1758</v>
      </c>
    </row>
    <row r="110" s="2" customFormat="1">
      <c r="A110" s="36"/>
      <c r="B110" s="37"/>
      <c r="C110" s="38"/>
      <c r="D110" s="223" t="s">
        <v>181</v>
      </c>
      <c r="E110" s="38"/>
      <c r="F110" s="224" t="s">
        <v>276</v>
      </c>
      <c r="G110" s="38"/>
      <c r="H110" s="38"/>
      <c r="I110" s="225"/>
      <c r="J110" s="38"/>
      <c r="K110" s="38"/>
      <c r="L110" s="42"/>
      <c r="M110" s="226"/>
      <c r="N110" s="22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181</v>
      </c>
      <c r="AU110" s="15" t="s">
        <v>84</v>
      </c>
    </row>
    <row r="111" s="2" customFormat="1" ht="44.25" customHeight="1">
      <c r="A111" s="36"/>
      <c r="B111" s="37"/>
      <c r="C111" s="210" t="s">
        <v>186</v>
      </c>
      <c r="D111" s="210" t="s">
        <v>79</v>
      </c>
      <c r="E111" s="211" t="s">
        <v>1759</v>
      </c>
      <c r="F111" s="212" t="s">
        <v>1760</v>
      </c>
      <c r="G111" s="213" t="s">
        <v>248</v>
      </c>
      <c r="H111" s="214">
        <v>0.11799999999999999</v>
      </c>
      <c r="I111" s="215"/>
      <c r="J111" s="216">
        <f>ROUND(I111*H111,2)</f>
        <v>0</v>
      </c>
      <c r="K111" s="212" t="s">
        <v>179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84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1761</v>
      </c>
    </row>
    <row r="112" s="2" customFormat="1">
      <c r="A112" s="36"/>
      <c r="B112" s="37"/>
      <c r="C112" s="38"/>
      <c r="D112" s="223" t="s">
        <v>181</v>
      </c>
      <c r="E112" s="38"/>
      <c r="F112" s="224" t="s">
        <v>1762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181</v>
      </c>
      <c r="AU112" s="15" t="s">
        <v>84</v>
      </c>
    </row>
    <row r="113" s="2" customFormat="1" ht="44.25" customHeight="1">
      <c r="A113" s="36"/>
      <c r="B113" s="37"/>
      <c r="C113" s="210" t="s">
        <v>219</v>
      </c>
      <c r="D113" s="210" t="s">
        <v>79</v>
      </c>
      <c r="E113" s="211" t="s">
        <v>1094</v>
      </c>
      <c r="F113" s="212" t="s">
        <v>1095</v>
      </c>
      <c r="G113" s="213" t="s">
        <v>248</v>
      </c>
      <c r="H113" s="214">
        <v>2.645</v>
      </c>
      <c r="I113" s="215"/>
      <c r="J113" s="216">
        <f>ROUND(I113*H113,2)</f>
        <v>0</v>
      </c>
      <c r="K113" s="212" t="s">
        <v>179</v>
      </c>
      <c r="L113" s="42"/>
      <c r="M113" s="217" t="s">
        <v>19</v>
      </c>
      <c r="N113" s="218" t="s">
        <v>46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174</v>
      </c>
      <c r="AT113" s="221" t="s">
        <v>79</v>
      </c>
      <c r="AU113" s="221" t="s">
        <v>84</v>
      </c>
      <c r="AY113" s="15" t="s">
        <v>173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5" t="s">
        <v>82</v>
      </c>
      <c r="BK113" s="222">
        <f>ROUND(I113*H113,2)</f>
        <v>0</v>
      </c>
      <c r="BL113" s="15" t="s">
        <v>174</v>
      </c>
      <c r="BM113" s="221" t="s">
        <v>1763</v>
      </c>
    </row>
    <row r="114" s="2" customFormat="1">
      <c r="A114" s="36"/>
      <c r="B114" s="37"/>
      <c r="C114" s="38"/>
      <c r="D114" s="223" t="s">
        <v>181</v>
      </c>
      <c r="E114" s="38"/>
      <c r="F114" s="224" t="s">
        <v>1097</v>
      </c>
      <c r="G114" s="38"/>
      <c r="H114" s="38"/>
      <c r="I114" s="225"/>
      <c r="J114" s="38"/>
      <c r="K114" s="38"/>
      <c r="L114" s="42"/>
      <c r="M114" s="226"/>
      <c r="N114" s="22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181</v>
      </c>
      <c r="AU114" s="15" t="s">
        <v>84</v>
      </c>
    </row>
    <row r="115" s="12" customFormat="1" ht="25.92" customHeight="1">
      <c r="A115" s="12"/>
      <c r="B115" s="194"/>
      <c r="C115" s="195"/>
      <c r="D115" s="196" t="s">
        <v>74</v>
      </c>
      <c r="E115" s="197" t="s">
        <v>302</v>
      </c>
      <c r="F115" s="197" t="s">
        <v>303</v>
      </c>
      <c r="G115" s="195"/>
      <c r="H115" s="195"/>
      <c r="I115" s="198"/>
      <c r="J115" s="199">
        <f>BK115</f>
        <v>0</v>
      </c>
      <c r="K115" s="195"/>
      <c r="L115" s="200"/>
      <c r="M115" s="201"/>
      <c r="N115" s="202"/>
      <c r="O115" s="202"/>
      <c r="P115" s="203">
        <f>P116+P120+P124+P128</f>
        <v>0</v>
      </c>
      <c r="Q115" s="202"/>
      <c r="R115" s="203">
        <f>R116+R120+R124+R128</f>
        <v>0</v>
      </c>
      <c r="S115" s="202"/>
      <c r="T115" s="204">
        <f>T116+T120+T124+T128</f>
        <v>3.0598218500000001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5" t="s">
        <v>84</v>
      </c>
      <c r="AT115" s="206" t="s">
        <v>74</v>
      </c>
      <c r="AU115" s="206" t="s">
        <v>75</v>
      </c>
      <c r="AY115" s="205" t="s">
        <v>173</v>
      </c>
      <c r="BK115" s="207">
        <f>BK116+BK120+BK124+BK128</f>
        <v>0</v>
      </c>
    </row>
    <row r="116" s="12" customFormat="1" ht="22.8" customHeight="1">
      <c r="A116" s="12"/>
      <c r="B116" s="194"/>
      <c r="C116" s="195"/>
      <c r="D116" s="196" t="s">
        <v>74</v>
      </c>
      <c r="E116" s="208" t="s">
        <v>1137</v>
      </c>
      <c r="F116" s="208" t="s">
        <v>1138</v>
      </c>
      <c r="G116" s="195"/>
      <c r="H116" s="195"/>
      <c r="I116" s="198"/>
      <c r="J116" s="209">
        <f>BK116</f>
        <v>0</v>
      </c>
      <c r="K116" s="195"/>
      <c r="L116" s="200"/>
      <c r="M116" s="201"/>
      <c r="N116" s="202"/>
      <c r="O116" s="202"/>
      <c r="P116" s="203">
        <f>SUM(P117:P119)</f>
        <v>0</v>
      </c>
      <c r="Q116" s="202"/>
      <c r="R116" s="203">
        <f>SUM(R117:R119)</f>
        <v>0</v>
      </c>
      <c r="S116" s="202"/>
      <c r="T116" s="204">
        <f>SUM(T117:T119)</f>
        <v>0.018000000000000002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5" t="s">
        <v>84</v>
      </c>
      <c r="AT116" s="206" t="s">
        <v>74</v>
      </c>
      <c r="AU116" s="206" t="s">
        <v>82</v>
      </c>
      <c r="AY116" s="205" t="s">
        <v>173</v>
      </c>
      <c r="BK116" s="207">
        <f>SUM(BK117:BK119)</f>
        <v>0</v>
      </c>
    </row>
    <row r="117" s="2" customFormat="1" ht="49.05" customHeight="1">
      <c r="A117" s="36"/>
      <c r="B117" s="37"/>
      <c r="C117" s="210" t="s">
        <v>225</v>
      </c>
      <c r="D117" s="210" t="s">
        <v>79</v>
      </c>
      <c r="E117" s="211" t="s">
        <v>1139</v>
      </c>
      <c r="F117" s="212" t="s">
        <v>1140</v>
      </c>
      <c r="G117" s="213" t="s">
        <v>322</v>
      </c>
      <c r="H117" s="214">
        <v>6</v>
      </c>
      <c r="I117" s="215"/>
      <c r="J117" s="216">
        <f>ROUND(I117*H117,2)</f>
        <v>0</v>
      </c>
      <c r="K117" s="212" t="s">
        <v>179</v>
      </c>
      <c r="L117" s="42"/>
      <c r="M117" s="217" t="s">
        <v>19</v>
      </c>
      <c r="N117" s="218" t="s">
        <v>46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0.0030000000000000001</v>
      </c>
      <c r="T117" s="220">
        <f>S117*H117</f>
        <v>0.018000000000000002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272</v>
      </c>
      <c r="AT117" s="221" t="s">
        <v>79</v>
      </c>
      <c r="AU117" s="221" t="s">
        <v>84</v>
      </c>
      <c r="AY117" s="15" t="s">
        <v>173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82</v>
      </c>
      <c r="BK117" s="222">
        <f>ROUND(I117*H117,2)</f>
        <v>0</v>
      </c>
      <c r="BL117" s="15" t="s">
        <v>272</v>
      </c>
      <c r="BM117" s="221" t="s">
        <v>1764</v>
      </c>
    </row>
    <row r="118" s="2" customFormat="1">
      <c r="A118" s="36"/>
      <c r="B118" s="37"/>
      <c r="C118" s="38"/>
      <c r="D118" s="223" t="s">
        <v>181</v>
      </c>
      <c r="E118" s="38"/>
      <c r="F118" s="224" t="s">
        <v>1142</v>
      </c>
      <c r="G118" s="38"/>
      <c r="H118" s="38"/>
      <c r="I118" s="225"/>
      <c r="J118" s="38"/>
      <c r="K118" s="38"/>
      <c r="L118" s="42"/>
      <c r="M118" s="226"/>
      <c r="N118" s="22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181</v>
      </c>
      <c r="AU118" s="15" t="s">
        <v>84</v>
      </c>
    </row>
    <row r="119" s="13" customFormat="1">
      <c r="A119" s="13"/>
      <c r="B119" s="228"/>
      <c r="C119" s="229"/>
      <c r="D119" s="230" t="s">
        <v>183</v>
      </c>
      <c r="E119" s="231" t="s">
        <v>19</v>
      </c>
      <c r="F119" s="232" t="s">
        <v>186</v>
      </c>
      <c r="G119" s="229"/>
      <c r="H119" s="233">
        <v>6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183</v>
      </c>
      <c r="AU119" s="239" t="s">
        <v>84</v>
      </c>
      <c r="AV119" s="13" t="s">
        <v>84</v>
      </c>
      <c r="AW119" s="13" t="s">
        <v>36</v>
      </c>
      <c r="AX119" s="13" t="s">
        <v>82</v>
      </c>
      <c r="AY119" s="239" t="s">
        <v>173</v>
      </c>
    </row>
    <row r="120" s="12" customFormat="1" ht="22.8" customHeight="1">
      <c r="A120" s="12"/>
      <c r="B120" s="194"/>
      <c r="C120" s="195"/>
      <c r="D120" s="196" t="s">
        <v>74</v>
      </c>
      <c r="E120" s="208" t="s">
        <v>479</v>
      </c>
      <c r="F120" s="208" t="s">
        <v>480</v>
      </c>
      <c r="G120" s="195"/>
      <c r="H120" s="195"/>
      <c r="I120" s="198"/>
      <c r="J120" s="209">
        <f>BK120</f>
        <v>0</v>
      </c>
      <c r="K120" s="195"/>
      <c r="L120" s="200"/>
      <c r="M120" s="201"/>
      <c r="N120" s="202"/>
      <c r="O120" s="202"/>
      <c r="P120" s="203">
        <f>SUM(P121:P123)</f>
        <v>0</v>
      </c>
      <c r="Q120" s="202"/>
      <c r="R120" s="203">
        <f>SUM(R121:R123)</f>
        <v>0</v>
      </c>
      <c r="S120" s="202"/>
      <c r="T120" s="204">
        <f>SUM(T121:T123)</f>
        <v>0.37260000000000004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5" t="s">
        <v>84</v>
      </c>
      <c r="AT120" s="206" t="s">
        <v>74</v>
      </c>
      <c r="AU120" s="206" t="s">
        <v>82</v>
      </c>
      <c r="AY120" s="205" t="s">
        <v>173</v>
      </c>
      <c r="BK120" s="207">
        <f>SUM(BK121:BK123)</f>
        <v>0</v>
      </c>
    </row>
    <row r="121" s="2" customFormat="1" ht="44.25" customHeight="1">
      <c r="A121" s="36"/>
      <c r="B121" s="37"/>
      <c r="C121" s="210" t="s">
        <v>201</v>
      </c>
      <c r="D121" s="210" t="s">
        <v>79</v>
      </c>
      <c r="E121" s="211" t="s">
        <v>1765</v>
      </c>
      <c r="F121" s="212" t="s">
        <v>1766</v>
      </c>
      <c r="G121" s="213" t="s">
        <v>190</v>
      </c>
      <c r="H121" s="214">
        <v>21.600000000000001</v>
      </c>
      <c r="I121" s="215"/>
      <c r="J121" s="216">
        <f>ROUND(I121*H121,2)</f>
        <v>0</v>
      </c>
      <c r="K121" s="212" t="s">
        <v>179</v>
      </c>
      <c r="L121" s="42"/>
      <c r="M121" s="217" t="s">
        <v>19</v>
      </c>
      <c r="N121" s="218" t="s">
        <v>46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0.017250000000000001</v>
      </c>
      <c r="T121" s="220">
        <f>S121*H121</f>
        <v>0.37260000000000004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272</v>
      </c>
      <c r="AT121" s="221" t="s">
        <v>79</v>
      </c>
      <c r="AU121" s="221" t="s">
        <v>84</v>
      </c>
      <c r="AY121" s="15" t="s">
        <v>173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5" t="s">
        <v>82</v>
      </c>
      <c r="BK121" s="222">
        <f>ROUND(I121*H121,2)</f>
        <v>0</v>
      </c>
      <c r="BL121" s="15" t="s">
        <v>272</v>
      </c>
      <c r="BM121" s="221" t="s">
        <v>1767</v>
      </c>
    </row>
    <row r="122" s="2" customFormat="1">
      <c r="A122" s="36"/>
      <c r="B122" s="37"/>
      <c r="C122" s="38"/>
      <c r="D122" s="223" t="s">
        <v>181</v>
      </c>
      <c r="E122" s="38"/>
      <c r="F122" s="224" t="s">
        <v>1768</v>
      </c>
      <c r="G122" s="38"/>
      <c r="H122" s="38"/>
      <c r="I122" s="225"/>
      <c r="J122" s="38"/>
      <c r="K122" s="38"/>
      <c r="L122" s="42"/>
      <c r="M122" s="226"/>
      <c r="N122" s="22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181</v>
      </c>
      <c r="AU122" s="15" t="s">
        <v>84</v>
      </c>
    </row>
    <row r="123" s="13" customFormat="1">
      <c r="A123" s="13"/>
      <c r="B123" s="228"/>
      <c r="C123" s="229"/>
      <c r="D123" s="230" t="s">
        <v>183</v>
      </c>
      <c r="E123" s="231" t="s">
        <v>19</v>
      </c>
      <c r="F123" s="232" t="s">
        <v>1769</v>
      </c>
      <c r="G123" s="229"/>
      <c r="H123" s="233">
        <v>21.600000000000001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183</v>
      </c>
      <c r="AU123" s="239" t="s">
        <v>84</v>
      </c>
      <c r="AV123" s="13" t="s">
        <v>84</v>
      </c>
      <c r="AW123" s="13" t="s">
        <v>36</v>
      </c>
      <c r="AX123" s="13" t="s">
        <v>82</v>
      </c>
      <c r="AY123" s="239" t="s">
        <v>173</v>
      </c>
    </row>
    <row r="124" s="12" customFormat="1" ht="22.8" customHeight="1">
      <c r="A124" s="12"/>
      <c r="B124" s="194"/>
      <c r="C124" s="195"/>
      <c r="D124" s="196" t="s">
        <v>74</v>
      </c>
      <c r="E124" s="208" t="s">
        <v>661</v>
      </c>
      <c r="F124" s="208" t="s">
        <v>662</v>
      </c>
      <c r="G124" s="195"/>
      <c r="H124" s="195"/>
      <c r="I124" s="198"/>
      <c r="J124" s="209">
        <f>BK124</f>
        <v>0</v>
      </c>
      <c r="K124" s="195"/>
      <c r="L124" s="200"/>
      <c r="M124" s="201"/>
      <c r="N124" s="202"/>
      <c r="O124" s="202"/>
      <c r="P124" s="203">
        <f>SUM(P125:P127)</f>
        <v>0</v>
      </c>
      <c r="Q124" s="202"/>
      <c r="R124" s="203">
        <f>SUM(R125:R127)</f>
        <v>0</v>
      </c>
      <c r="S124" s="202"/>
      <c r="T124" s="204">
        <f>SUM(T125:T127)</f>
        <v>0.024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5" t="s">
        <v>84</v>
      </c>
      <c r="AT124" s="206" t="s">
        <v>74</v>
      </c>
      <c r="AU124" s="206" t="s">
        <v>82</v>
      </c>
      <c r="AY124" s="205" t="s">
        <v>173</v>
      </c>
      <c r="BK124" s="207">
        <f>SUM(BK125:BK127)</f>
        <v>0</v>
      </c>
    </row>
    <row r="125" s="2" customFormat="1" ht="24.15" customHeight="1">
      <c r="A125" s="36"/>
      <c r="B125" s="37"/>
      <c r="C125" s="210" t="s">
        <v>237</v>
      </c>
      <c r="D125" s="210" t="s">
        <v>79</v>
      </c>
      <c r="E125" s="211" t="s">
        <v>706</v>
      </c>
      <c r="F125" s="212" t="s">
        <v>707</v>
      </c>
      <c r="G125" s="213" t="s">
        <v>322</v>
      </c>
      <c r="H125" s="214">
        <v>1</v>
      </c>
      <c r="I125" s="215"/>
      <c r="J125" s="216">
        <f>ROUND(I125*H125,2)</f>
        <v>0</v>
      </c>
      <c r="K125" s="212" t="s">
        <v>179</v>
      </c>
      <c r="L125" s="42"/>
      <c r="M125" s="217" t="s">
        <v>19</v>
      </c>
      <c r="N125" s="218" t="s">
        <v>46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0.024</v>
      </c>
      <c r="T125" s="220">
        <f>S125*H125</f>
        <v>0.024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272</v>
      </c>
      <c r="AT125" s="221" t="s">
        <v>79</v>
      </c>
      <c r="AU125" s="221" t="s">
        <v>84</v>
      </c>
      <c r="AY125" s="15" t="s">
        <v>173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82</v>
      </c>
      <c r="BK125" s="222">
        <f>ROUND(I125*H125,2)</f>
        <v>0</v>
      </c>
      <c r="BL125" s="15" t="s">
        <v>272</v>
      </c>
      <c r="BM125" s="221" t="s">
        <v>1770</v>
      </c>
    </row>
    <row r="126" s="2" customFormat="1">
      <c r="A126" s="36"/>
      <c r="B126" s="37"/>
      <c r="C126" s="38"/>
      <c r="D126" s="223" t="s">
        <v>181</v>
      </c>
      <c r="E126" s="38"/>
      <c r="F126" s="224" t="s">
        <v>709</v>
      </c>
      <c r="G126" s="38"/>
      <c r="H126" s="38"/>
      <c r="I126" s="225"/>
      <c r="J126" s="38"/>
      <c r="K126" s="38"/>
      <c r="L126" s="42"/>
      <c r="M126" s="226"/>
      <c r="N126" s="22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181</v>
      </c>
      <c r="AU126" s="15" t="s">
        <v>84</v>
      </c>
    </row>
    <row r="127" s="13" customFormat="1">
      <c r="A127" s="13"/>
      <c r="B127" s="228"/>
      <c r="C127" s="229"/>
      <c r="D127" s="230" t="s">
        <v>183</v>
      </c>
      <c r="E127" s="231" t="s">
        <v>19</v>
      </c>
      <c r="F127" s="232" t="s">
        <v>1771</v>
      </c>
      <c r="G127" s="229"/>
      <c r="H127" s="233">
        <v>1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183</v>
      </c>
      <c r="AU127" s="239" t="s">
        <v>84</v>
      </c>
      <c r="AV127" s="13" t="s">
        <v>84</v>
      </c>
      <c r="AW127" s="13" t="s">
        <v>36</v>
      </c>
      <c r="AX127" s="13" t="s">
        <v>75</v>
      </c>
      <c r="AY127" s="239" t="s">
        <v>173</v>
      </c>
    </row>
    <row r="128" s="12" customFormat="1" ht="22.8" customHeight="1">
      <c r="A128" s="12"/>
      <c r="B128" s="194"/>
      <c r="C128" s="195"/>
      <c r="D128" s="196" t="s">
        <v>74</v>
      </c>
      <c r="E128" s="208" t="s">
        <v>715</v>
      </c>
      <c r="F128" s="208" t="s">
        <v>716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SUM(P129:P131)</f>
        <v>0</v>
      </c>
      <c r="Q128" s="202"/>
      <c r="R128" s="203">
        <f>SUM(R129:R131)</f>
        <v>0</v>
      </c>
      <c r="S128" s="202"/>
      <c r="T128" s="204">
        <f>SUM(T129:T131)</f>
        <v>2.64522185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5" t="s">
        <v>84</v>
      </c>
      <c r="AT128" s="206" t="s">
        <v>74</v>
      </c>
      <c r="AU128" s="206" t="s">
        <v>82</v>
      </c>
      <c r="AY128" s="205" t="s">
        <v>173</v>
      </c>
      <c r="BK128" s="207">
        <f>SUM(BK129:BK131)</f>
        <v>0</v>
      </c>
    </row>
    <row r="129" s="2" customFormat="1" ht="24.15" customHeight="1">
      <c r="A129" s="36"/>
      <c r="B129" s="37"/>
      <c r="C129" s="210" t="s">
        <v>245</v>
      </c>
      <c r="D129" s="210" t="s">
        <v>79</v>
      </c>
      <c r="E129" s="211" t="s">
        <v>744</v>
      </c>
      <c r="F129" s="212" t="s">
        <v>745</v>
      </c>
      <c r="G129" s="213" t="s">
        <v>190</v>
      </c>
      <c r="H129" s="214">
        <v>31.805</v>
      </c>
      <c r="I129" s="215"/>
      <c r="J129" s="216">
        <f>ROUND(I129*H129,2)</f>
        <v>0</v>
      </c>
      <c r="K129" s="212" t="s">
        <v>179</v>
      </c>
      <c r="L129" s="42"/>
      <c r="M129" s="217" t="s">
        <v>19</v>
      </c>
      <c r="N129" s="218" t="s">
        <v>46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0.083169999999999994</v>
      </c>
      <c r="T129" s="220">
        <f>S129*H129</f>
        <v>2.64522185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272</v>
      </c>
      <c r="AT129" s="221" t="s">
        <v>79</v>
      </c>
      <c r="AU129" s="221" t="s">
        <v>84</v>
      </c>
      <c r="AY129" s="15" t="s">
        <v>173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82</v>
      </c>
      <c r="BK129" s="222">
        <f>ROUND(I129*H129,2)</f>
        <v>0</v>
      </c>
      <c r="BL129" s="15" t="s">
        <v>272</v>
      </c>
      <c r="BM129" s="221" t="s">
        <v>1772</v>
      </c>
    </row>
    <row r="130" s="2" customFormat="1">
      <c r="A130" s="36"/>
      <c r="B130" s="37"/>
      <c r="C130" s="38"/>
      <c r="D130" s="223" t="s">
        <v>181</v>
      </c>
      <c r="E130" s="38"/>
      <c r="F130" s="224" t="s">
        <v>747</v>
      </c>
      <c r="G130" s="38"/>
      <c r="H130" s="38"/>
      <c r="I130" s="225"/>
      <c r="J130" s="38"/>
      <c r="K130" s="38"/>
      <c r="L130" s="42"/>
      <c r="M130" s="226"/>
      <c r="N130" s="22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181</v>
      </c>
      <c r="AU130" s="15" t="s">
        <v>84</v>
      </c>
    </row>
    <row r="131" s="13" customFormat="1">
      <c r="A131" s="13"/>
      <c r="B131" s="228"/>
      <c r="C131" s="229"/>
      <c r="D131" s="230" t="s">
        <v>183</v>
      </c>
      <c r="E131" s="231" t="s">
        <v>19</v>
      </c>
      <c r="F131" s="232" t="s">
        <v>1773</v>
      </c>
      <c r="G131" s="229"/>
      <c r="H131" s="233">
        <v>31.805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183</v>
      </c>
      <c r="AU131" s="239" t="s">
        <v>84</v>
      </c>
      <c r="AV131" s="13" t="s">
        <v>84</v>
      </c>
      <c r="AW131" s="13" t="s">
        <v>36</v>
      </c>
      <c r="AX131" s="13" t="s">
        <v>82</v>
      </c>
      <c r="AY131" s="239" t="s">
        <v>173</v>
      </c>
    </row>
    <row r="132" s="12" customFormat="1" ht="25.92" customHeight="1">
      <c r="A132" s="12"/>
      <c r="B132" s="194"/>
      <c r="C132" s="195"/>
      <c r="D132" s="196" t="s">
        <v>74</v>
      </c>
      <c r="E132" s="197" t="s">
        <v>124</v>
      </c>
      <c r="F132" s="197" t="s">
        <v>1774</v>
      </c>
      <c r="G132" s="195"/>
      <c r="H132" s="195"/>
      <c r="I132" s="198"/>
      <c r="J132" s="199">
        <f>BK132</f>
        <v>0</v>
      </c>
      <c r="K132" s="195"/>
      <c r="L132" s="200"/>
      <c r="M132" s="201"/>
      <c r="N132" s="202"/>
      <c r="O132" s="202"/>
      <c r="P132" s="203">
        <f>P133</f>
        <v>0</v>
      </c>
      <c r="Q132" s="202"/>
      <c r="R132" s="203">
        <f>R133</f>
        <v>0</v>
      </c>
      <c r="S132" s="202"/>
      <c r="T132" s="20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5" t="s">
        <v>208</v>
      </c>
      <c r="AT132" s="206" t="s">
        <v>74</v>
      </c>
      <c r="AU132" s="206" t="s">
        <v>75</v>
      </c>
      <c r="AY132" s="205" t="s">
        <v>173</v>
      </c>
      <c r="BK132" s="207">
        <f>BK133</f>
        <v>0</v>
      </c>
    </row>
    <row r="133" s="12" customFormat="1" ht="22.8" customHeight="1">
      <c r="A133" s="12"/>
      <c r="B133" s="194"/>
      <c r="C133" s="195"/>
      <c r="D133" s="196" t="s">
        <v>74</v>
      </c>
      <c r="E133" s="208" t="s">
        <v>1775</v>
      </c>
      <c r="F133" s="208" t="s">
        <v>1776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SUM(P134:P135)</f>
        <v>0</v>
      </c>
      <c r="Q133" s="202"/>
      <c r="R133" s="203">
        <f>SUM(R134:R135)</f>
        <v>0</v>
      </c>
      <c r="S133" s="202"/>
      <c r="T133" s="204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5" t="s">
        <v>208</v>
      </c>
      <c r="AT133" s="206" t="s">
        <v>74</v>
      </c>
      <c r="AU133" s="206" t="s">
        <v>82</v>
      </c>
      <c r="AY133" s="205" t="s">
        <v>173</v>
      </c>
      <c r="BK133" s="207">
        <f>SUM(BK134:BK135)</f>
        <v>0</v>
      </c>
    </row>
    <row r="134" s="2" customFormat="1" ht="16.5" customHeight="1">
      <c r="A134" s="36"/>
      <c r="B134" s="37"/>
      <c r="C134" s="210" t="s">
        <v>8</v>
      </c>
      <c r="D134" s="210" t="s">
        <v>79</v>
      </c>
      <c r="E134" s="211" t="s">
        <v>1777</v>
      </c>
      <c r="F134" s="212" t="s">
        <v>1778</v>
      </c>
      <c r="G134" s="213" t="s">
        <v>374</v>
      </c>
      <c r="H134" s="214">
        <v>10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1779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1779</v>
      </c>
      <c r="BM134" s="221" t="s">
        <v>1780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1781</v>
      </c>
      <c r="G135" s="38"/>
      <c r="H135" s="38"/>
      <c r="I135" s="225"/>
      <c r="J135" s="38"/>
      <c r="K135" s="38"/>
      <c r="L135" s="42"/>
      <c r="M135" s="259"/>
      <c r="N135" s="260"/>
      <c r="O135" s="256"/>
      <c r="P135" s="256"/>
      <c r="Q135" s="256"/>
      <c r="R135" s="256"/>
      <c r="S135" s="256"/>
      <c r="T135" s="261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2" customFormat="1" ht="6.96" customHeight="1">
      <c r="A136" s="36"/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OKeCKkxUOPBhXzNqzgw/F4xi6HCIZIDTokAoqFilRGHSM6b2uYXH9YT4HOurMfxpncWkiGJ5V6ymDg7mTsI13A==" hashValue="0ZPMXxpaS8t1kGAP5KElMXbCMRT/UNGe+N3R4hDJK3xKTBt5j4TpHh9SfVzHpwyhDH3sePkcPIpX53oofHLlgw==" algorithmName="SHA-512" password="CC35"/>
  <autoFilter ref="C94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4_01/968082015"/>
    <hyperlink ref="F103" r:id="rId2" display="https://podminky.urs.cz/item/CS_URS_2024_01/997013501"/>
    <hyperlink ref="F105" r:id="rId3" display="https://podminky.urs.cz/item/CS_URS_2024_01/997013509"/>
    <hyperlink ref="F108" r:id="rId4" display="https://podminky.urs.cz/item/CS_URS_2024_01/997013511"/>
    <hyperlink ref="F110" r:id="rId5" display="https://podminky.urs.cz/item/CS_URS_2024_01/997013812"/>
    <hyperlink ref="F112" r:id="rId6" display="https://podminky.urs.cz/item/CS_URS_2024_01/997013813"/>
    <hyperlink ref="F114" r:id="rId7" display="https://podminky.urs.cz/item/CS_URS_2024_01/997013867"/>
    <hyperlink ref="F118" r:id="rId8" display="https://podminky.urs.cz/item/CS_URS_2024_01/741371853"/>
    <hyperlink ref="F122" r:id="rId9" display="https://podminky.urs.cz/item/CS_URS_2024_01/763121811"/>
    <hyperlink ref="F126" r:id="rId10" display="https://podminky.urs.cz/item/CS_URS_2024_01/766691914"/>
    <hyperlink ref="F130" r:id="rId11" display="https://podminky.urs.cz/item/CS_URS_2024_01/771571810"/>
    <hyperlink ref="F135" r:id="rId12" display="https://podminky.urs.cz/item/CS_URS_2024_01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126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OBJEKT - Klatovská 200G, 30100 Plzeň</v>
      </c>
      <c r="F7" s="140"/>
      <c r="G7" s="140"/>
      <c r="H7" s="140"/>
      <c r="L7" s="18"/>
    </row>
    <row r="8" s="1" customFormat="1" ht="12" customHeight="1">
      <c r="B8" s="18"/>
      <c r="D8" s="140" t="s">
        <v>127</v>
      </c>
      <c r="L8" s="18"/>
    </row>
    <row r="9" s="2" customFormat="1" ht="16.5" customHeight="1">
      <c r="A9" s="36"/>
      <c r="B9" s="42"/>
      <c r="C9" s="36"/>
      <c r="D9" s="36"/>
      <c r="E9" s="141" t="s">
        <v>1745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129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1782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20. 3. 2024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27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30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29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26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29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26</v>
      </c>
      <c r="J25" s="131" t="s">
        <v>19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29</v>
      </c>
      <c r="J26" s="131" t="s">
        <v>19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40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ROUND(J98,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ROUND((SUM(BE98:BE197)),  2)</f>
        <v>0</v>
      </c>
      <c r="G35" s="36"/>
      <c r="H35" s="36"/>
      <c r="I35" s="155">
        <v>0.20999999999999999</v>
      </c>
      <c r="J35" s="154">
        <f>ROUND(((SUM(BE98:BE197))*I35),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ROUND((SUM(BF98:BF197)),  2)</f>
        <v>0</v>
      </c>
      <c r="G36" s="36"/>
      <c r="H36" s="36"/>
      <c r="I36" s="155">
        <v>0.12</v>
      </c>
      <c r="J36" s="154">
        <f>ROUND(((SUM(BF98:BF197))*I36),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ROUND((SUM(BG98:BG197)),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ROUND((SUM(BH98:BH197)),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ROUND((SUM(BI98:BI197)),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1" t="s">
        <v>131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167" t="str">
        <f>E7</f>
        <v>OBJEKT - Klatovská 200G, 30100 Plzeň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9"/>
      <c r="C51" s="30" t="s">
        <v>127</v>
      </c>
      <c r="D51" s="20"/>
      <c r="E51" s="20"/>
      <c r="F51" s="20"/>
      <c r="G51" s="20"/>
      <c r="H51" s="20"/>
      <c r="I51" s="20"/>
      <c r="J51" s="20"/>
      <c r="K51" s="20"/>
      <c r="L51" s="18"/>
    </row>
    <row r="52" hidden="1" s="2" customFormat="1" ht="16.5" customHeight="1">
      <c r="A52" s="36"/>
      <c r="B52" s="37"/>
      <c r="C52" s="38"/>
      <c r="D52" s="38"/>
      <c r="E52" s="167" t="s">
        <v>1745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30" t="s">
        <v>129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Nb - Nové úpravy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30" t="s">
        <v>21</v>
      </c>
      <c r="D56" s="38"/>
      <c r="E56" s="38"/>
      <c r="F56" s="25" t="str">
        <f>F14</f>
        <v>Klatovská 200G, 30100 Plzeň</v>
      </c>
      <c r="G56" s="38"/>
      <c r="H56" s="38"/>
      <c r="I56" s="30" t="s">
        <v>23</v>
      </c>
      <c r="J56" s="70" t="str">
        <f>IF(J14="","",J14)</f>
        <v>20. 3. 2024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25.65" customHeight="1">
      <c r="A58" s="36"/>
      <c r="B58" s="37"/>
      <c r="C58" s="30" t="s">
        <v>25</v>
      </c>
      <c r="D58" s="38"/>
      <c r="E58" s="38"/>
      <c r="F58" s="25" t="str">
        <f>E17</f>
        <v>Střední škola informatiky a finančních služeb</v>
      </c>
      <c r="G58" s="38"/>
      <c r="H58" s="38"/>
      <c r="I58" s="30" t="s">
        <v>33</v>
      </c>
      <c r="J58" s="34" t="str">
        <f>E23</f>
        <v>Planteam, Na Výsluní 630, Líně - Sulkov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15.1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Ing. Irena Potužáková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132</v>
      </c>
      <c r="D61" s="169"/>
      <c r="E61" s="169"/>
      <c r="F61" s="169"/>
      <c r="G61" s="169"/>
      <c r="H61" s="169"/>
      <c r="I61" s="169"/>
      <c r="J61" s="170" t="s">
        <v>133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J98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134</v>
      </c>
    </row>
    <row r="64" hidden="1" s="9" customFormat="1" ht="24.96" customHeight="1">
      <c r="A64" s="9"/>
      <c r="B64" s="172"/>
      <c r="C64" s="173"/>
      <c r="D64" s="174" t="s">
        <v>135</v>
      </c>
      <c r="E64" s="175"/>
      <c r="F64" s="175"/>
      <c r="G64" s="175"/>
      <c r="H64" s="175"/>
      <c r="I64" s="175"/>
      <c r="J64" s="176">
        <f>J99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137</v>
      </c>
      <c r="E65" s="180"/>
      <c r="F65" s="180"/>
      <c r="G65" s="180"/>
      <c r="H65" s="180"/>
      <c r="I65" s="180"/>
      <c r="J65" s="181">
        <f>J100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8"/>
      <c r="C66" s="123"/>
      <c r="D66" s="179" t="s">
        <v>138</v>
      </c>
      <c r="E66" s="180"/>
      <c r="F66" s="180"/>
      <c r="G66" s="180"/>
      <c r="H66" s="180"/>
      <c r="I66" s="180"/>
      <c r="J66" s="181">
        <f>J104</f>
        <v>0</v>
      </c>
      <c r="K66" s="123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2"/>
      <c r="C67" s="173"/>
      <c r="D67" s="174" t="s">
        <v>141</v>
      </c>
      <c r="E67" s="175"/>
      <c r="F67" s="175"/>
      <c r="G67" s="175"/>
      <c r="H67" s="175"/>
      <c r="I67" s="175"/>
      <c r="J67" s="176">
        <f>J114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8"/>
      <c r="C68" s="123"/>
      <c r="D68" s="179" t="s">
        <v>1068</v>
      </c>
      <c r="E68" s="180"/>
      <c r="F68" s="180"/>
      <c r="G68" s="180"/>
      <c r="H68" s="180"/>
      <c r="I68" s="180"/>
      <c r="J68" s="181">
        <f>J115</f>
        <v>0</v>
      </c>
      <c r="K68" s="123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8"/>
      <c r="C69" s="123"/>
      <c r="D69" s="179" t="s">
        <v>1783</v>
      </c>
      <c r="E69" s="180"/>
      <c r="F69" s="180"/>
      <c r="G69" s="180"/>
      <c r="H69" s="180"/>
      <c r="I69" s="180"/>
      <c r="J69" s="181">
        <f>J120</f>
        <v>0</v>
      </c>
      <c r="K69" s="123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8"/>
      <c r="C70" s="123"/>
      <c r="D70" s="179" t="s">
        <v>150</v>
      </c>
      <c r="E70" s="180"/>
      <c r="F70" s="180"/>
      <c r="G70" s="180"/>
      <c r="H70" s="180"/>
      <c r="I70" s="180"/>
      <c r="J70" s="181">
        <f>J122</f>
        <v>0</v>
      </c>
      <c r="K70" s="123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8"/>
      <c r="C71" s="123"/>
      <c r="D71" s="179" t="s">
        <v>1542</v>
      </c>
      <c r="E71" s="180"/>
      <c r="F71" s="180"/>
      <c r="G71" s="180"/>
      <c r="H71" s="180"/>
      <c r="I71" s="180"/>
      <c r="J71" s="181">
        <f>J133</f>
        <v>0</v>
      </c>
      <c r="K71" s="123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8"/>
      <c r="C72" s="123"/>
      <c r="D72" s="179" t="s">
        <v>152</v>
      </c>
      <c r="E72" s="180"/>
      <c r="F72" s="180"/>
      <c r="G72" s="180"/>
      <c r="H72" s="180"/>
      <c r="I72" s="180"/>
      <c r="J72" s="181">
        <f>J137</f>
        <v>0</v>
      </c>
      <c r="K72" s="123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8"/>
      <c r="C73" s="123"/>
      <c r="D73" s="179" t="s">
        <v>1784</v>
      </c>
      <c r="E73" s="180"/>
      <c r="F73" s="180"/>
      <c r="G73" s="180"/>
      <c r="H73" s="180"/>
      <c r="I73" s="180"/>
      <c r="J73" s="181">
        <f>J153</f>
        <v>0</v>
      </c>
      <c r="K73" s="123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8"/>
      <c r="C74" s="123"/>
      <c r="D74" s="179" t="s">
        <v>1785</v>
      </c>
      <c r="E74" s="180"/>
      <c r="F74" s="180"/>
      <c r="G74" s="180"/>
      <c r="H74" s="180"/>
      <c r="I74" s="180"/>
      <c r="J74" s="181">
        <f>J159</f>
        <v>0</v>
      </c>
      <c r="K74" s="123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8"/>
      <c r="C75" s="123"/>
      <c r="D75" s="179" t="s">
        <v>156</v>
      </c>
      <c r="E75" s="180"/>
      <c r="F75" s="180"/>
      <c r="G75" s="180"/>
      <c r="H75" s="180"/>
      <c r="I75" s="180"/>
      <c r="J75" s="181">
        <f>J170</f>
        <v>0</v>
      </c>
      <c r="K75" s="123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8"/>
      <c r="C76" s="123"/>
      <c r="D76" s="179" t="s">
        <v>157</v>
      </c>
      <c r="E76" s="180"/>
      <c r="F76" s="180"/>
      <c r="G76" s="180"/>
      <c r="H76" s="180"/>
      <c r="I76" s="180"/>
      <c r="J76" s="181">
        <f>J183</f>
        <v>0</v>
      </c>
      <c r="K76" s="123"/>
      <c r="L76" s="18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 s="2" customFormat="1" ht="6.96" customHeight="1">
      <c r="A78" s="36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hidden="1"/>
    <row r="80" hidden="1"/>
    <row r="81" hidden="1"/>
    <row r="82" s="2" customFormat="1" ht="6.96" customHeight="1">
      <c r="A82" s="36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4.96" customHeight="1">
      <c r="A83" s="36"/>
      <c r="B83" s="37"/>
      <c r="C83" s="21" t="s">
        <v>158</v>
      </c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16</v>
      </c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167" t="str">
        <f>E7</f>
        <v>OBJEKT - Klatovská 200G, 30100 Plzeň</v>
      </c>
      <c r="F86" s="30"/>
      <c r="G86" s="30"/>
      <c r="H86" s="30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" customFormat="1" ht="12" customHeight="1">
      <c r="B87" s="19"/>
      <c r="C87" s="30" t="s">
        <v>127</v>
      </c>
      <c r="D87" s="20"/>
      <c r="E87" s="20"/>
      <c r="F87" s="20"/>
      <c r="G87" s="20"/>
      <c r="H87" s="20"/>
      <c r="I87" s="20"/>
      <c r="J87" s="20"/>
      <c r="K87" s="20"/>
      <c r="L87" s="18"/>
    </row>
    <row r="88" s="2" customFormat="1" ht="16.5" customHeight="1">
      <c r="A88" s="36"/>
      <c r="B88" s="37"/>
      <c r="C88" s="38"/>
      <c r="D88" s="38"/>
      <c r="E88" s="167" t="s">
        <v>1745</v>
      </c>
      <c r="F88" s="38"/>
      <c r="G88" s="38"/>
      <c r="H88" s="38"/>
      <c r="I88" s="38"/>
      <c r="J88" s="38"/>
      <c r="K88" s="38"/>
      <c r="L88" s="14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129</v>
      </c>
      <c r="D89" s="38"/>
      <c r="E89" s="38"/>
      <c r="F89" s="38"/>
      <c r="G89" s="38"/>
      <c r="H89" s="38"/>
      <c r="I89" s="38"/>
      <c r="J89" s="38"/>
      <c r="K89" s="38"/>
      <c r="L89" s="14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67" t="str">
        <f>E11</f>
        <v>Nb - Nové úpravy</v>
      </c>
      <c r="F90" s="38"/>
      <c r="G90" s="38"/>
      <c r="H90" s="38"/>
      <c r="I90" s="38"/>
      <c r="J90" s="38"/>
      <c r="K90" s="38"/>
      <c r="L90" s="14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4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2" customHeight="1">
      <c r="A92" s="36"/>
      <c r="B92" s="37"/>
      <c r="C92" s="30" t="s">
        <v>21</v>
      </c>
      <c r="D92" s="38"/>
      <c r="E92" s="38"/>
      <c r="F92" s="25" t="str">
        <f>F14</f>
        <v>Klatovská 200G, 30100 Plzeň</v>
      </c>
      <c r="G92" s="38"/>
      <c r="H92" s="38"/>
      <c r="I92" s="30" t="s">
        <v>23</v>
      </c>
      <c r="J92" s="70" t="str">
        <f>IF(J14="","",J14)</f>
        <v>20. 3. 2024</v>
      </c>
      <c r="K92" s="38"/>
      <c r="L92" s="14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6.96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4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25</v>
      </c>
      <c r="D94" s="38"/>
      <c r="E94" s="38"/>
      <c r="F94" s="25" t="str">
        <f>E17</f>
        <v>Střední škola informatiky a finančních služeb</v>
      </c>
      <c r="G94" s="38"/>
      <c r="H94" s="38"/>
      <c r="I94" s="30" t="s">
        <v>33</v>
      </c>
      <c r="J94" s="34" t="str">
        <f>E23</f>
        <v>Planteam, Na Výsluní 630, Líně - Sulkov</v>
      </c>
      <c r="K94" s="38"/>
      <c r="L94" s="14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5.15" customHeight="1">
      <c r="A95" s="36"/>
      <c r="B95" s="37"/>
      <c r="C95" s="30" t="s">
        <v>31</v>
      </c>
      <c r="D95" s="38"/>
      <c r="E95" s="38"/>
      <c r="F95" s="25" t="str">
        <f>IF(E20="","",E20)</f>
        <v>Vyplň údaj</v>
      </c>
      <c r="G95" s="38"/>
      <c r="H95" s="38"/>
      <c r="I95" s="30" t="s">
        <v>37</v>
      </c>
      <c r="J95" s="34" t="str">
        <f>E26</f>
        <v>Ing. Irena Potužáková</v>
      </c>
      <c r="K95" s="38"/>
      <c r="L95" s="14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4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11" customFormat="1" ht="29.28" customHeight="1">
      <c r="A97" s="183"/>
      <c r="B97" s="184"/>
      <c r="C97" s="185" t="s">
        <v>159</v>
      </c>
      <c r="D97" s="186" t="s">
        <v>60</v>
      </c>
      <c r="E97" s="186" t="s">
        <v>56</v>
      </c>
      <c r="F97" s="186" t="s">
        <v>57</v>
      </c>
      <c r="G97" s="186" t="s">
        <v>160</v>
      </c>
      <c r="H97" s="186" t="s">
        <v>161</v>
      </c>
      <c r="I97" s="186" t="s">
        <v>162</v>
      </c>
      <c r="J97" s="186" t="s">
        <v>133</v>
      </c>
      <c r="K97" s="187" t="s">
        <v>163</v>
      </c>
      <c r="L97" s="188"/>
      <c r="M97" s="90" t="s">
        <v>19</v>
      </c>
      <c r="N97" s="91" t="s">
        <v>45</v>
      </c>
      <c r="O97" s="91" t="s">
        <v>164</v>
      </c>
      <c r="P97" s="91" t="s">
        <v>165</v>
      </c>
      <c r="Q97" s="91" t="s">
        <v>166</v>
      </c>
      <c r="R97" s="91" t="s">
        <v>167</v>
      </c>
      <c r="S97" s="91" t="s">
        <v>168</v>
      </c>
      <c r="T97" s="92" t="s">
        <v>169</v>
      </c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</row>
    <row r="98" s="2" customFormat="1" ht="22.8" customHeight="1">
      <c r="A98" s="36"/>
      <c r="B98" s="37"/>
      <c r="C98" s="97" t="s">
        <v>170</v>
      </c>
      <c r="D98" s="38"/>
      <c r="E98" s="38"/>
      <c r="F98" s="38"/>
      <c r="G98" s="38"/>
      <c r="H98" s="38"/>
      <c r="I98" s="38"/>
      <c r="J98" s="189">
        <f>BK98</f>
        <v>0</v>
      </c>
      <c r="K98" s="38"/>
      <c r="L98" s="42"/>
      <c r="M98" s="93"/>
      <c r="N98" s="190"/>
      <c r="O98" s="94"/>
      <c r="P98" s="191">
        <f>P99+P114</f>
        <v>0</v>
      </c>
      <c r="Q98" s="94"/>
      <c r="R98" s="191">
        <f>R99+R114</f>
        <v>0.6749905100000001</v>
      </c>
      <c r="S98" s="94"/>
      <c r="T98" s="192">
        <f>T99+T114</f>
        <v>0.044977349999999999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74</v>
      </c>
      <c r="AU98" s="15" t="s">
        <v>134</v>
      </c>
      <c r="BK98" s="193">
        <f>BK99+BK114</f>
        <v>0</v>
      </c>
    </row>
    <row r="99" s="12" customFormat="1" ht="25.92" customHeight="1">
      <c r="A99" s="12"/>
      <c r="B99" s="194"/>
      <c r="C99" s="195"/>
      <c r="D99" s="196" t="s">
        <v>74</v>
      </c>
      <c r="E99" s="197" t="s">
        <v>171</v>
      </c>
      <c r="F99" s="197" t="s">
        <v>172</v>
      </c>
      <c r="G99" s="195"/>
      <c r="H99" s="195"/>
      <c r="I99" s="198"/>
      <c r="J99" s="199">
        <f>BK99</f>
        <v>0</v>
      </c>
      <c r="K99" s="195"/>
      <c r="L99" s="200"/>
      <c r="M99" s="201"/>
      <c r="N99" s="202"/>
      <c r="O99" s="202"/>
      <c r="P99" s="203">
        <f>P100+P104</f>
        <v>0</v>
      </c>
      <c r="Q99" s="202"/>
      <c r="R99" s="203">
        <f>R100+R104</f>
        <v>0.0189298</v>
      </c>
      <c r="S99" s="202"/>
      <c r="T99" s="204">
        <f>T100+T104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5" t="s">
        <v>82</v>
      </c>
      <c r="AT99" s="206" t="s">
        <v>74</v>
      </c>
      <c r="AU99" s="206" t="s">
        <v>75</v>
      </c>
      <c r="AY99" s="205" t="s">
        <v>173</v>
      </c>
      <c r="BK99" s="207">
        <f>BK100+BK104</f>
        <v>0</v>
      </c>
    </row>
    <row r="100" s="12" customFormat="1" ht="22.8" customHeight="1">
      <c r="A100" s="12"/>
      <c r="B100" s="194"/>
      <c r="C100" s="195"/>
      <c r="D100" s="196" t="s">
        <v>74</v>
      </c>
      <c r="E100" s="208" t="s">
        <v>186</v>
      </c>
      <c r="F100" s="208" t="s">
        <v>187</v>
      </c>
      <c r="G100" s="195"/>
      <c r="H100" s="195"/>
      <c r="I100" s="198"/>
      <c r="J100" s="209">
        <f>BK100</f>
        <v>0</v>
      </c>
      <c r="K100" s="195"/>
      <c r="L100" s="200"/>
      <c r="M100" s="201"/>
      <c r="N100" s="202"/>
      <c r="O100" s="202"/>
      <c r="P100" s="203">
        <f>SUM(P101:P103)</f>
        <v>0</v>
      </c>
      <c r="Q100" s="202"/>
      <c r="R100" s="203">
        <f>SUM(R101:R103)</f>
        <v>0.0135</v>
      </c>
      <c r="S100" s="202"/>
      <c r="T100" s="204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5" t="s">
        <v>82</v>
      </c>
      <c r="AT100" s="206" t="s">
        <v>74</v>
      </c>
      <c r="AU100" s="206" t="s">
        <v>82</v>
      </c>
      <c r="AY100" s="205" t="s">
        <v>173</v>
      </c>
      <c r="BK100" s="207">
        <f>SUM(BK101:BK103)</f>
        <v>0</v>
      </c>
    </row>
    <row r="101" s="2" customFormat="1" ht="24.15" customHeight="1">
      <c r="A101" s="36"/>
      <c r="B101" s="37"/>
      <c r="C101" s="210" t="s">
        <v>82</v>
      </c>
      <c r="D101" s="210" t="s">
        <v>79</v>
      </c>
      <c r="E101" s="211" t="s">
        <v>1582</v>
      </c>
      <c r="F101" s="212" t="s">
        <v>1583</v>
      </c>
      <c r="G101" s="213" t="s">
        <v>232</v>
      </c>
      <c r="H101" s="214">
        <v>9</v>
      </c>
      <c r="I101" s="215"/>
      <c r="J101" s="216">
        <f>ROUND(I101*H101,2)</f>
        <v>0</v>
      </c>
      <c r="K101" s="212" t="s">
        <v>179</v>
      </c>
      <c r="L101" s="42"/>
      <c r="M101" s="217" t="s">
        <v>19</v>
      </c>
      <c r="N101" s="218" t="s">
        <v>46</v>
      </c>
      <c r="O101" s="82"/>
      <c r="P101" s="219">
        <f>O101*H101</f>
        <v>0</v>
      </c>
      <c r="Q101" s="219">
        <v>0.0015</v>
      </c>
      <c r="R101" s="219">
        <f>Q101*H101</f>
        <v>0.0135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174</v>
      </c>
      <c r="AT101" s="221" t="s">
        <v>79</v>
      </c>
      <c r="AU101" s="221" t="s">
        <v>84</v>
      </c>
      <c r="AY101" s="15" t="s">
        <v>173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5" t="s">
        <v>82</v>
      </c>
      <c r="BK101" s="222">
        <f>ROUND(I101*H101,2)</f>
        <v>0</v>
      </c>
      <c r="BL101" s="15" t="s">
        <v>174</v>
      </c>
      <c r="BM101" s="221" t="s">
        <v>1786</v>
      </c>
    </row>
    <row r="102" s="2" customFormat="1">
      <c r="A102" s="36"/>
      <c r="B102" s="37"/>
      <c r="C102" s="38"/>
      <c r="D102" s="223" t="s">
        <v>181</v>
      </c>
      <c r="E102" s="38"/>
      <c r="F102" s="224" t="s">
        <v>1585</v>
      </c>
      <c r="G102" s="38"/>
      <c r="H102" s="38"/>
      <c r="I102" s="225"/>
      <c r="J102" s="38"/>
      <c r="K102" s="38"/>
      <c r="L102" s="42"/>
      <c r="M102" s="226"/>
      <c r="N102" s="22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181</v>
      </c>
      <c r="AU102" s="15" t="s">
        <v>84</v>
      </c>
    </row>
    <row r="103" s="13" customFormat="1">
      <c r="A103" s="13"/>
      <c r="B103" s="228"/>
      <c r="C103" s="229"/>
      <c r="D103" s="230" t="s">
        <v>183</v>
      </c>
      <c r="E103" s="231" t="s">
        <v>19</v>
      </c>
      <c r="F103" s="232" t="s">
        <v>1787</v>
      </c>
      <c r="G103" s="229"/>
      <c r="H103" s="233">
        <v>9</v>
      </c>
      <c r="I103" s="234"/>
      <c r="J103" s="229"/>
      <c r="K103" s="229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183</v>
      </c>
      <c r="AU103" s="239" t="s">
        <v>84</v>
      </c>
      <c r="AV103" s="13" t="s">
        <v>84</v>
      </c>
      <c r="AW103" s="13" t="s">
        <v>36</v>
      </c>
      <c r="AX103" s="13" t="s">
        <v>82</v>
      </c>
      <c r="AY103" s="239" t="s">
        <v>173</v>
      </c>
    </row>
    <row r="104" s="12" customFormat="1" ht="22.8" customHeight="1">
      <c r="A104" s="12"/>
      <c r="B104" s="194"/>
      <c r="C104" s="195"/>
      <c r="D104" s="196" t="s">
        <v>74</v>
      </c>
      <c r="E104" s="208" t="s">
        <v>201</v>
      </c>
      <c r="F104" s="208" t="s">
        <v>202</v>
      </c>
      <c r="G104" s="195"/>
      <c r="H104" s="195"/>
      <c r="I104" s="198"/>
      <c r="J104" s="209">
        <f>BK104</f>
        <v>0</v>
      </c>
      <c r="K104" s="195"/>
      <c r="L104" s="200"/>
      <c r="M104" s="201"/>
      <c r="N104" s="202"/>
      <c r="O104" s="202"/>
      <c r="P104" s="203">
        <f>SUM(P105:P113)</f>
        <v>0</v>
      </c>
      <c r="Q104" s="202"/>
      <c r="R104" s="203">
        <f>SUM(R105:R113)</f>
        <v>0.0054298000000000003</v>
      </c>
      <c r="S104" s="202"/>
      <c r="T104" s="204">
        <f>SUM(T105:T113)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5" t="s">
        <v>82</v>
      </c>
      <c r="AT104" s="206" t="s">
        <v>74</v>
      </c>
      <c r="AU104" s="206" t="s">
        <v>82</v>
      </c>
      <c r="AY104" s="205" t="s">
        <v>173</v>
      </c>
      <c r="BK104" s="207">
        <f>SUM(BK105:BK113)</f>
        <v>0</v>
      </c>
    </row>
    <row r="105" s="2" customFormat="1" ht="37.8" customHeight="1">
      <c r="A105" s="36"/>
      <c r="B105" s="37"/>
      <c r="C105" s="210" t="s">
        <v>84</v>
      </c>
      <c r="D105" s="210" t="s">
        <v>79</v>
      </c>
      <c r="E105" s="211" t="s">
        <v>1226</v>
      </c>
      <c r="F105" s="212" t="s">
        <v>1227</v>
      </c>
      <c r="G105" s="213" t="s">
        <v>190</v>
      </c>
      <c r="H105" s="214">
        <v>31.940000000000001</v>
      </c>
      <c r="I105" s="215"/>
      <c r="J105" s="216">
        <f>ROUND(I105*H105,2)</f>
        <v>0</v>
      </c>
      <c r="K105" s="212" t="s">
        <v>179</v>
      </c>
      <c r="L105" s="42"/>
      <c r="M105" s="217" t="s">
        <v>19</v>
      </c>
      <c r="N105" s="218" t="s">
        <v>46</v>
      </c>
      <c r="O105" s="82"/>
      <c r="P105" s="219">
        <f>O105*H105</f>
        <v>0</v>
      </c>
      <c r="Q105" s="219">
        <v>0.00012999999999999999</v>
      </c>
      <c r="R105" s="219">
        <f>Q105*H105</f>
        <v>0.0041522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174</v>
      </c>
      <c r="AT105" s="221" t="s">
        <v>79</v>
      </c>
      <c r="AU105" s="221" t="s">
        <v>84</v>
      </c>
      <c r="AY105" s="15" t="s">
        <v>173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5" t="s">
        <v>82</v>
      </c>
      <c r="BK105" s="222">
        <f>ROUND(I105*H105,2)</f>
        <v>0</v>
      </c>
      <c r="BL105" s="15" t="s">
        <v>174</v>
      </c>
      <c r="BM105" s="221" t="s">
        <v>1788</v>
      </c>
    </row>
    <row r="106" s="2" customFormat="1">
      <c r="A106" s="36"/>
      <c r="B106" s="37"/>
      <c r="C106" s="38"/>
      <c r="D106" s="223" t="s">
        <v>181</v>
      </c>
      <c r="E106" s="38"/>
      <c r="F106" s="224" t="s">
        <v>1229</v>
      </c>
      <c r="G106" s="38"/>
      <c r="H106" s="38"/>
      <c r="I106" s="225"/>
      <c r="J106" s="38"/>
      <c r="K106" s="38"/>
      <c r="L106" s="42"/>
      <c r="M106" s="226"/>
      <c r="N106" s="22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181</v>
      </c>
      <c r="AU106" s="15" t="s">
        <v>84</v>
      </c>
    </row>
    <row r="107" s="13" customFormat="1">
      <c r="A107" s="13"/>
      <c r="B107" s="228"/>
      <c r="C107" s="229"/>
      <c r="D107" s="230" t="s">
        <v>183</v>
      </c>
      <c r="E107" s="231" t="s">
        <v>19</v>
      </c>
      <c r="F107" s="232" t="s">
        <v>1789</v>
      </c>
      <c r="G107" s="229"/>
      <c r="H107" s="233">
        <v>31.940000000000001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183</v>
      </c>
      <c r="AU107" s="239" t="s">
        <v>84</v>
      </c>
      <c r="AV107" s="13" t="s">
        <v>84</v>
      </c>
      <c r="AW107" s="13" t="s">
        <v>36</v>
      </c>
      <c r="AX107" s="13" t="s">
        <v>82</v>
      </c>
      <c r="AY107" s="239" t="s">
        <v>173</v>
      </c>
    </row>
    <row r="108" s="2" customFormat="1" ht="37.8" customHeight="1">
      <c r="A108" s="36"/>
      <c r="B108" s="37"/>
      <c r="C108" s="210" t="s">
        <v>194</v>
      </c>
      <c r="D108" s="210" t="s">
        <v>79</v>
      </c>
      <c r="E108" s="211" t="s">
        <v>209</v>
      </c>
      <c r="F108" s="212" t="s">
        <v>210</v>
      </c>
      <c r="G108" s="213" t="s">
        <v>190</v>
      </c>
      <c r="H108" s="214">
        <v>31.940000000000001</v>
      </c>
      <c r="I108" s="215"/>
      <c r="J108" s="216">
        <f>ROUND(I108*H108,2)</f>
        <v>0</v>
      </c>
      <c r="K108" s="212" t="s">
        <v>179</v>
      </c>
      <c r="L108" s="42"/>
      <c r="M108" s="217" t="s">
        <v>19</v>
      </c>
      <c r="N108" s="218" t="s">
        <v>46</v>
      </c>
      <c r="O108" s="82"/>
      <c r="P108" s="219">
        <f>O108*H108</f>
        <v>0</v>
      </c>
      <c r="Q108" s="219">
        <v>4.0000000000000003E-05</v>
      </c>
      <c r="R108" s="219">
        <f>Q108*H108</f>
        <v>0.0012776000000000003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174</v>
      </c>
      <c r="AT108" s="221" t="s">
        <v>79</v>
      </c>
      <c r="AU108" s="221" t="s">
        <v>84</v>
      </c>
      <c r="AY108" s="15" t="s">
        <v>173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82</v>
      </c>
      <c r="BK108" s="222">
        <f>ROUND(I108*H108,2)</f>
        <v>0</v>
      </c>
      <c r="BL108" s="15" t="s">
        <v>174</v>
      </c>
      <c r="BM108" s="221" t="s">
        <v>1790</v>
      </c>
    </row>
    <row r="109" s="2" customFormat="1">
      <c r="A109" s="36"/>
      <c r="B109" s="37"/>
      <c r="C109" s="38"/>
      <c r="D109" s="223" t="s">
        <v>181</v>
      </c>
      <c r="E109" s="38"/>
      <c r="F109" s="224" t="s">
        <v>212</v>
      </c>
      <c r="G109" s="38"/>
      <c r="H109" s="38"/>
      <c r="I109" s="225"/>
      <c r="J109" s="38"/>
      <c r="K109" s="38"/>
      <c r="L109" s="42"/>
      <c r="M109" s="226"/>
      <c r="N109" s="22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181</v>
      </c>
      <c r="AU109" s="15" t="s">
        <v>84</v>
      </c>
    </row>
    <row r="110" s="13" customFormat="1">
      <c r="A110" s="13"/>
      <c r="B110" s="228"/>
      <c r="C110" s="229"/>
      <c r="D110" s="230" t="s">
        <v>183</v>
      </c>
      <c r="E110" s="231" t="s">
        <v>19</v>
      </c>
      <c r="F110" s="232" t="s">
        <v>1791</v>
      </c>
      <c r="G110" s="229"/>
      <c r="H110" s="233">
        <v>31.940000000000001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183</v>
      </c>
      <c r="AU110" s="239" t="s">
        <v>84</v>
      </c>
      <c r="AV110" s="13" t="s">
        <v>84</v>
      </c>
      <c r="AW110" s="13" t="s">
        <v>36</v>
      </c>
      <c r="AX110" s="13" t="s">
        <v>82</v>
      </c>
      <c r="AY110" s="239" t="s">
        <v>173</v>
      </c>
    </row>
    <row r="111" s="2" customFormat="1" ht="21.75" customHeight="1">
      <c r="A111" s="36"/>
      <c r="B111" s="37"/>
      <c r="C111" s="210" t="s">
        <v>174</v>
      </c>
      <c r="D111" s="210" t="s">
        <v>79</v>
      </c>
      <c r="E111" s="211" t="s">
        <v>1792</v>
      </c>
      <c r="F111" s="212" t="s">
        <v>1793</v>
      </c>
      <c r="G111" s="213" t="s">
        <v>190</v>
      </c>
      <c r="H111" s="214">
        <v>31.940000000000001</v>
      </c>
      <c r="I111" s="215"/>
      <c r="J111" s="216">
        <f>ROUND(I111*H111,2)</f>
        <v>0</v>
      </c>
      <c r="K111" s="212" t="s">
        <v>179</v>
      </c>
      <c r="L111" s="42"/>
      <c r="M111" s="217" t="s">
        <v>19</v>
      </c>
      <c r="N111" s="218" t="s">
        <v>46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174</v>
      </c>
      <c r="AT111" s="221" t="s">
        <v>79</v>
      </c>
      <c r="AU111" s="221" t="s">
        <v>84</v>
      </c>
      <c r="AY111" s="15" t="s">
        <v>173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82</v>
      </c>
      <c r="BK111" s="222">
        <f>ROUND(I111*H111,2)</f>
        <v>0</v>
      </c>
      <c r="BL111" s="15" t="s">
        <v>174</v>
      </c>
      <c r="BM111" s="221" t="s">
        <v>1794</v>
      </c>
    </row>
    <row r="112" s="2" customFormat="1">
      <c r="A112" s="36"/>
      <c r="B112" s="37"/>
      <c r="C112" s="38"/>
      <c r="D112" s="223" t="s">
        <v>181</v>
      </c>
      <c r="E112" s="38"/>
      <c r="F112" s="224" t="s">
        <v>1795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181</v>
      </c>
      <c r="AU112" s="15" t="s">
        <v>84</v>
      </c>
    </row>
    <row r="113" s="13" customFormat="1">
      <c r="A113" s="13"/>
      <c r="B113" s="228"/>
      <c r="C113" s="229"/>
      <c r="D113" s="230" t="s">
        <v>183</v>
      </c>
      <c r="E113" s="231" t="s">
        <v>19</v>
      </c>
      <c r="F113" s="232" t="s">
        <v>1796</v>
      </c>
      <c r="G113" s="229"/>
      <c r="H113" s="233">
        <v>31.940000000000001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183</v>
      </c>
      <c r="AU113" s="239" t="s">
        <v>84</v>
      </c>
      <c r="AV113" s="13" t="s">
        <v>84</v>
      </c>
      <c r="AW113" s="13" t="s">
        <v>36</v>
      </c>
      <c r="AX113" s="13" t="s">
        <v>82</v>
      </c>
      <c r="AY113" s="239" t="s">
        <v>173</v>
      </c>
    </row>
    <row r="114" s="12" customFormat="1" ht="25.92" customHeight="1">
      <c r="A114" s="12"/>
      <c r="B114" s="194"/>
      <c r="C114" s="195"/>
      <c r="D114" s="196" t="s">
        <v>74</v>
      </c>
      <c r="E114" s="197" t="s">
        <v>302</v>
      </c>
      <c r="F114" s="197" t="s">
        <v>303</v>
      </c>
      <c r="G114" s="195"/>
      <c r="H114" s="195"/>
      <c r="I114" s="198"/>
      <c r="J114" s="199">
        <f>BK114</f>
        <v>0</v>
      </c>
      <c r="K114" s="195"/>
      <c r="L114" s="200"/>
      <c r="M114" s="201"/>
      <c r="N114" s="202"/>
      <c r="O114" s="202"/>
      <c r="P114" s="203">
        <f>P115+P120+P122+P133+P137+P153+P159+P170+P183</f>
        <v>0</v>
      </c>
      <c r="Q114" s="202"/>
      <c r="R114" s="203">
        <f>R115+R120+R122+R133+R137+R153+R159+R170+R183</f>
        <v>0.6560607100000001</v>
      </c>
      <c r="S114" s="202"/>
      <c r="T114" s="204">
        <f>T115+T120+T122+T133+T137+T153+T159+T170+T183</f>
        <v>0.044977349999999999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5" t="s">
        <v>84</v>
      </c>
      <c r="AT114" s="206" t="s">
        <v>74</v>
      </c>
      <c r="AU114" s="206" t="s">
        <v>75</v>
      </c>
      <c r="AY114" s="205" t="s">
        <v>173</v>
      </c>
      <c r="BK114" s="207">
        <f>BK115+BK120+BK122+BK133+BK137+BK153+BK159+BK170+BK183</f>
        <v>0</v>
      </c>
    </row>
    <row r="115" s="12" customFormat="1" ht="22.8" customHeight="1">
      <c r="A115" s="12"/>
      <c r="B115" s="194"/>
      <c r="C115" s="195"/>
      <c r="D115" s="196" t="s">
        <v>74</v>
      </c>
      <c r="E115" s="208" t="s">
        <v>1137</v>
      </c>
      <c r="F115" s="208" t="s">
        <v>1138</v>
      </c>
      <c r="G115" s="195"/>
      <c r="H115" s="195"/>
      <c r="I115" s="198"/>
      <c r="J115" s="209">
        <f>BK115</f>
        <v>0</v>
      </c>
      <c r="K115" s="195"/>
      <c r="L115" s="200"/>
      <c r="M115" s="201"/>
      <c r="N115" s="202"/>
      <c r="O115" s="202"/>
      <c r="P115" s="203">
        <f>SUM(P116:P119)</f>
        <v>0</v>
      </c>
      <c r="Q115" s="202"/>
      <c r="R115" s="203">
        <f>SUM(R116:R119)</f>
        <v>0.0030000000000000001</v>
      </c>
      <c r="S115" s="202"/>
      <c r="T115" s="204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5" t="s">
        <v>84</v>
      </c>
      <c r="AT115" s="206" t="s">
        <v>74</v>
      </c>
      <c r="AU115" s="206" t="s">
        <v>82</v>
      </c>
      <c r="AY115" s="205" t="s">
        <v>173</v>
      </c>
      <c r="BK115" s="207">
        <f>SUM(BK116:BK119)</f>
        <v>0</v>
      </c>
    </row>
    <row r="116" s="2" customFormat="1" ht="24.15" customHeight="1">
      <c r="A116" s="36"/>
      <c r="B116" s="37"/>
      <c r="C116" s="210" t="s">
        <v>208</v>
      </c>
      <c r="D116" s="210" t="s">
        <v>79</v>
      </c>
      <c r="E116" s="211" t="s">
        <v>1320</v>
      </c>
      <c r="F116" s="212" t="s">
        <v>1321</v>
      </c>
      <c r="G116" s="213" t="s">
        <v>374</v>
      </c>
      <c r="H116" s="214">
        <v>40</v>
      </c>
      <c r="I116" s="215"/>
      <c r="J116" s="216">
        <f>ROUND(I116*H116,2)</f>
        <v>0</v>
      </c>
      <c r="K116" s="212" t="s">
        <v>19</v>
      </c>
      <c r="L116" s="42"/>
      <c r="M116" s="217" t="s">
        <v>19</v>
      </c>
      <c r="N116" s="218" t="s">
        <v>46</v>
      </c>
      <c r="O116" s="82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272</v>
      </c>
      <c r="AT116" s="221" t="s">
        <v>79</v>
      </c>
      <c r="AU116" s="221" t="s">
        <v>84</v>
      </c>
      <c r="AY116" s="15" t="s">
        <v>173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82</v>
      </c>
      <c r="BK116" s="222">
        <f>ROUND(I116*H116,2)</f>
        <v>0</v>
      </c>
      <c r="BL116" s="15" t="s">
        <v>272</v>
      </c>
      <c r="BM116" s="221" t="s">
        <v>1797</v>
      </c>
    </row>
    <row r="117" s="2" customFormat="1" ht="49.05" customHeight="1">
      <c r="A117" s="36"/>
      <c r="B117" s="37"/>
      <c r="C117" s="210" t="s">
        <v>186</v>
      </c>
      <c r="D117" s="210" t="s">
        <v>79</v>
      </c>
      <c r="E117" s="211" t="s">
        <v>1323</v>
      </c>
      <c r="F117" s="212" t="s">
        <v>1324</v>
      </c>
      <c r="G117" s="213" t="s">
        <v>322</v>
      </c>
      <c r="H117" s="214">
        <v>6</v>
      </c>
      <c r="I117" s="215"/>
      <c r="J117" s="216">
        <f>ROUND(I117*H117,2)</f>
        <v>0</v>
      </c>
      <c r="K117" s="212" t="s">
        <v>179</v>
      </c>
      <c r="L117" s="42"/>
      <c r="M117" s="217" t="s">
        <v>19</v>
      </c>
      <c r="N117" s="218" t="s">
        <v>46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272</v>
      </c>
      <c r="AT117" s="221" t="s">
        <v>79</v>
      </c>
      <c r="AU117" s="221" t="s">
        <v>84</v>
      </c>
      <c r="AY117" s="15" t="s">
        <v>173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82</v>
      </c>
      <c r="BK117" s="222">
        <f>ROUND(I117*H117,2)</f>
        <v>0</v>
      </c>
      <c r="BL117" s="15" t="s">
        <v>272</v>
      </c>
      <c r="BM117" s="221" t="s">
        <v>1798</v>
      </c>
    </row>
    <row r="118" s="2" customFormat="1">
      <c r="A118" s="36"/>
      <c r="B118" s="37"/>
      <c r="C118" s="38"/>
      <c r="D118" s="223" t="s">
        <v>181</v>
      </c>
      <c r="E118" s="38"/>
      <c r="F118" s="224" t="s">
        <v>1326</v>
      </c>
      <c r="G118" s="38"/>
      <c r="H118" s="38"/>
      <c r="I118" s="225"/>
      <c r="J118" s="38"/>
      <c r="K118" s="38"/>
      <c r="L118" s="42"/>
      <c r="M118" s="226"/>
      <c r="N118" s="22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181</v>
      </c>
      <c r="AU118" s="15" t="s">
        <v>84</v>
      </c>
    </row>
    <row r="119" s="2" customFormat="1" ht="24.15" customHeight="1">
      <c r="A119" s="36"/>
      <c r="B119" s="37"/>
      <c r="C119" s="240" t="s">
        <v>219</v>
      </c>
      <c r="D119" s="240" t="s">
        <v>102</v>
      </c>
      <c r="E119" s="241" t="s">
        <v>1327</v>
      </c>
      <c r="F119" s="242" t="s">
        <v>1328</v>
      </c>
      <c r="G119" s="243" t="s">
        <v>322</v>
      </c>
      <c r="H119" s="244">
        <v>6</v>
      </c>
      <c r="I119" s="245"/>
      <c r="J119" s="246">
        <f>ROUND(I119*H119,2)</f>
        <v>0</v>
      </c>
      <c r="K119" s="242" t="s">
        <v>179</v>
      </c>
      <c r="L119" s="247"/>
      <c r="M119" s="248" t="s">
        <v>19</v>
      </c>
      <c r="N119" s="249" t="s">
        <v>46</v>
      </c>
      <c r="O119" s="82"/>
      <c r="P119" s="219">
        <f>O119*H119</f>
        <v>0</v>
      </c>
      <c r="Q119" s="219">
        <v>0.00050000000000000001</v>
      </c>
      <c r="R119" s="219">
        <f>Q119*H119</f>
        <v>0.0030000000000000001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363</v>
      </c>
      <c r="AT119" s="221" t="s">
        <v>102</v>
      </c>
      <c r="AU119" s="221" t="s">
        <v>84</v>
      </c>
      <c r="AY119" s="15" t="s">
        <v>173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82</v>
      </c>
      <c r="BK119" s="222">
        <f>ROUND(I119*H119,2)</f>
        <v>0</v>
      </c>
      <c r="BL119" s="15" t="s">
        <v>272</v>
      </c>
      <c r="BM119" s="221" t="s">
        <v>1799</v>
      </c>
    </row>
    <row r="120" s="12" customFormat="1" ht="22.8" customHeight="1">
      <c r="A120" s="12"/>
      <c r="B120" s="194"/>
      <c r="C120" s="195"/>
      <c r="D120" s="196" t="s">
        <v>74</v>
      </c>
      <c r="E120" s="208" t="s">
        <v>1800</v>
      </c>
      <c r="F120" s="208" t="s">
        <v>1801</v>
      </c>
      <c r="G120" s="195"/>
      <c r="H120" s="195"/>
      <c r="I120" s="198"/>
      <c r="J120" s="209">
        <f>BK120</f>
        <v>0</v>
      </c>
      <c r="K120" s="195"/>
      <c r="L120" s="200"/>
      <c r="M120" s="201"/>
      <c r="N120" s="202"/>
      <c r="O120" s="202"/>
      <c r="P120" s="203">
        <f>P121</f>
        <v>0</v>
      </c>
      <c r="Q120" s="202"/>
      <c r="R120" s="203">
        <f>R121</f>
        <v>0</v>
      </c>
      <c r="S120" s="202"/>
      <c r="T120" s="204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5" t="s">
        <v>84</v>
      </c>
      <c r="AT120" s="206" t="s">
        <v>74</v>
      </c>
      <c r="AU120" s="206" t="s">
        <v>82</v>
      </c>
      <c r="AY120" s="205" t="s">
        <v>173</v>
      </c>
      <c r="BK120" s="207">
        <f>BK121</f>
        <v>0</v>
      </c>
    </row>
    <row r="121" s="2" customFormat="1" ht="24.15" customHeight="1">
      <c r="A121" s="36"/>
      <c r="B121" s="37"/>
      <c r="C121" s="210" t="s">
        <v>225</v>
      </c>
      <c r="D121" s="210" t="s">
        <v>79</v>
      </c>
      <c r="E121" s="211" t="s">
        <v>1802</v>
      </c>
      <c r="F121" s="212" t="s">
        <v>1803</v>
      </c>
      <c r="G121" s="213" t="s">
        <v>374</v>
      </c>
      <c r="H121" s="214">
        <v>45</v>
      </c>
      <c r="I121" s="215"/>
      <c r="J121" s="216">
        <f>ROUND(I121*H121,2)</f>
        <v>0</v>
      </c>
      <c r="K121" s="212" t="s">
        <v>19</v>
      </c>
      <c r="L121" s="42"/>
      <c r="M121" s="217" t="s">
        <v>19</v>
      </c>
      <c r="N121" s="218" t="s">
        <v>46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272</v>
      </c>
      <c r="AT121" s="221" t="s">
        <v>79</v>
      </c>
      <c r="AU121" s="221" t="s">
        <v>84</v>
      </c>
      <c r="AY121" s="15" t="s">
        <v>173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5" t="s">
        <v>82</v>
      </c>
      <c r="BK121" s="222">
        <f>ROUND(I121*H121,2)</f>
        <v>0</v>
      </c>
      <c r="BL121" s="15" t="s">
        <v>272</v>
      </c>
      <c r="BM121" s="221" t="s">
        <v>1804</v>
      </c>
    </row>
    <row r="122" s="12" customFormat="1" ht="22.8" customHeight="1">
      <c r="A122" s="12"/>
      <c r="B122" s="194"/>
      <c r="C122" s="195"/>
      <c r="D122" s="196" t="s">
        <v>74</v>
      </c>
      <c r="E122" s="208" t="s">
        <v>479</v>
      </c>
      <c r="F122" s="208" t="s">
        <v>480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SUM(P123:P132)</f>
        <v>0</v>
      </c>
      <c r="Q122" s="202"/>
      <c r="R122" s="203">
        <f>SUM(R123:R132)</f>
        <v>0.31811600000000001</v>
      </c>
      <c r="S122" s="202"/>
      <c r="T122" s="204">
        <f>SUM(T123:T132)</f>
        <v>0.031800000000000002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84</v>
      </c>
      <c r="AT122" s="206" t="s">
        <v>74</v>
      </c>
      <c r="AU122" s="206" t="s">
        <v>82</v>
      </c>
      <c r="AY122" s="205" t="s">
        <v>173</v>
      </c>
      <c r="BK122" s="207">
        <f>SUM(BK123:BK132)</f>
        <v>0</v>
      </c>
    </row>
    <row r="123" s="2" customFormat="1" ht="55.5" customHeight="1">
      <c r="A123" s="36"/>
      <c r="B123" s="37"/>
      <c r="C123" s="210" t="s">
        <v>201</v>
      </c>
      <c r="D123" s="210" t="s">
        <v>79</v>
      </c>
      <c r="E123" s="211" t="s">
        <v>1805</v>
      </c>
      <c r="F123" s="212" t="s">
        <v>1806</v>
      </c>
      <c r="G123" s="213" t="s">
        <v>322</v>
      </c>
      <c r="H123" s="214">
        <v>10</v>
      </c>
      <c r="I123" s="215"/>
      <c r="J123" s="216">
        <f>ROUND(I123*H123,2)</f>
        <v>0</v>
      </c>
      <c r="K123" s="212" t="s">
        <v>179</v>
      </c>
      <c r="L123" s="42"/>
      <c r="M123" s="217" t="s">
        <v>19</v>
      </c>
      <c r="N123" s="218" t="s">
        <v>46</v>
      </c>
      <c r="O123" s="82"/>
      <c r="P123" s="219">
        <f>O123*H123</f>
        <v>0</v>
      </c>
      <c r="Q123" s="219">
        <v>0.0020100000000000001</v>
      </c>
      <c r="R123" s="219">
        <f>Q123*H123</f>
        <v>0.0201</v>
      </c>
      <c r="S123" s="219">
        <v>0.0031800000000000001</v>
      </c>
      <c r="T123" s="220">
        <f>S123*H123</f>
        <v>0.031800000000000002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272</v>
      </c>
      <c r="AT123" s="221" t="s">
        <v>79</v>
      </c>
      <c r="AU123" s="221" t="s">
        <v>84</v>
      </c>
      <c r="AY123" s="15" t="s">
        <v>173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82</v>
      </c>
      <c r="BK123" s="222">
        <f>ROUND(I123*H123,2)</f>
        <v>0</v>
      </c>
      <c r="BL123" s="15" t="s">
        <v>272</v>
      </c>
      <c r="BM123" s="221" t="s">
        <v>1807</v>
      </c>
    </row>
    <row r="124" s="2" customFormat="1">
      <c r="A124" s="36"/>
      <c r="B124" s="37"/>
      <c r="C124" s="38"/>
      <c r="D124" s="223" t="s">
        <v>181</v>
      </c>
      <c r="E124" s="38"/>
      <c r="F124" s="224" t="s">
        <v>1808</v>
      </c>
      <c r="G124" s="38"/>
      <c r="H124" s="38"/>
      <c r="I124" s="225"/>
      <c r="J124" s="38"/>
      <c r="K124" s="38"/>
      <c r="L124" s="42"/>
      <c r="M124" s="226"/>
      <c r="N124" s="22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181</v>
      </c>
      <c r="AU124" s="15" t="s">
        <v>84</v>
      </c>
    </row>
    <row r="125" s="2" customFormat="1" ht="55.5" customHeight="1">
      <c r="A125" s="36"/>
      <c r="B125" s="37"/>
      <c r="C125" s="210" t="s">
        <v>237</v>
      </c>
      <c r="D125" s="210" t="s">
        <v>79</v>
      </c>
      <c r="E125" s="211" t="s">
        <v>1809</v>
      </c>
      <c r="F125" s="212" t="s">
        <v>1810</v>
      </c>
      <c r="G125" s="213" t="s">
        <v>190</v>
      </c>
      <c r="H125" s="214">
        <v>25.190000000000001</v>
      </c>
      <c r="I125" s="215"/>
      <c r="J125" s="216">
        <f>ROUND(I125*H125,2)</f>
        <v>0</v>
      </c>
      <c r="K125" s="212" t="s">
        <v>179</v>
      </c>
      <c r="L125" s="42"/>
      <c r="M125" s="217" t="s">
        <v>19</v>
      </c>
      <c r="N125" s="218" t="s">
        <v>46</v>
      </c>
      <c r="O125" s="82"/>
      <c r="P125" s="219">
        <f>O125*H125</f>
        <v>0</v>
      </c>
      <c r="Q125" s="219">
        <v>0.011820000000000001</v>
      </c>
      <c r="R125" s="219">
        <f>Q125*H125</f>
        <v>0.2977458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272</v>
      </c>
      <c r="AT125" s="221" t="s">
        <v>79</v>
      </c>
      <c r="AU125" s="221" t="s">
        <v>84</v>
      </c>
      <c r="AY125" s="15" t="s">
        <v>173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82</v>
      </c>
      <c r="BK125" s="222">
        <f>ROUND(I125*H125,2)</f>
        <v>0</v>
      </c>
      <c r="BL125" s="15" t="s">
        <v>272</v>
      </c>
      <c r="BM125" s="221" t="s">
        <v>1811</v>
      </c>
    </row>
    <row r="126" s="2" customFormat="1">
      <c r="A126" s="36"/>
      <c r="B126" s="37"/>
      <c r="C126" s="38"/>
      <c r="D126" s="223" t="s">
        <v>181</v>
      </c>
      <c r="E126" s="38"/>
      <c r="F126" s="224" t="s">
        <v>1812</v>
      </c>
      <c r="G126" s="38"/>
      <c r="H126" s="38"/>
      <c r="I126" s="225"/>
      <c r="J126" s="38"/>
      <c r="K126" s="38"/>
      <c r="L126" s="42"/>
      <c r="M126" s="226"/>
      <c r="N126" s="22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181</v>
      </c>
      <c r="AU126" s="15" t="s">
        <v>84</v>
      </c>
    </row>
    <row r="127" s="13" customFormat="1">
      <c r="A127" s="13"/>
      <c r="B127" s="228"/>
      <c r="C127" s="229"/>
      <c r="D127" s="230" t="s">
        <v>183</v>
      </c>
      <c r="E127" s="231" t="s">
        <v>19</v>
      </c>
      <c r="F127" s="232" t="s">
        <v>1813</v>
      </c>
      <c r="G127" s="229"/>
      <c r="H127" s="233">
        <v>25.190000000000001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183</v>
      </c>
      <c r="AU127" s="239" t="s">
        <v>84</v>
      </c>
      <c r="AV127" s="13" t="s">
        <v>84</v>
      </c>
      <c r="AW127" s="13" t="s">
        <v>36</v>
      </c>
      <c r="AX127" s="13" t="s">
        <v>82</v>
      </c>
      <c r="AY127" s="239" t="s">
        <v>173</v>
      </c>
    </row>
    <row r="128" s="2" customFormat="1" ht="44.25" customHeight="1">
      <c r="A128" s="36"/>
      <c r="B128" s="37"/>
      <c r="C128" s="210" t="s">
        <v>245</v>
      </c>
      <c r="D128" s="210" t="s">
        <v>79</v>
      </c>
      <c r="E128" s="211" t="s">
        <v>1347</v>
      </c>
      <c r="F128" s="212" t="s">
        <v>1348</v>
      </c>
      <c r="G128" s="213" t="s">
        <v>232</v>
      </c>
      <c r="H128" s="214">
        <v>27.02</v>
      </c>
      <c r="I128" s="215"/>
      <c r="J128" s="216">
        <f>ROUND(I128*H128,2)</f>
        <v>0</v>
      </c>
      <c r="K128" s="212" t="s">
        <v>179</v>
      </c>
      <c r="L128" s="42"/>
      <c r="M128" s="217" t="s">
        <v>19</v>
      </c>
      <c r="N128" s="218" t="s">
        <v>46</v>
      </c>
      <c r="O128" s="82"/>
      <c r="P128" s="219">
        <f>O128*H128</f>
        <v>0</v>
      </c>
      <c r="Q128" s="219">
        <v>1.0000000000000001E-05</v>
      </c>
      <c r="R128" s="219">
        <f>Q128*H128</f>
        <v>0.00027020000000000001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272</v>
      </c>
      <c r="AT128" s="221" t="s">
        <v>79</v>
      </c>
      <c r="AU128" s="221" t="s">
        <v>84</v>
      </c>
      <c r="AY128" s="15" t="s">
        <v>173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82</v>
      </c>
      <c r="BK128" s="222">
        <f>ROUND(I128*H128,2)</f>
        <v>0</v>
      </c>
      <c r="BL128" s="15" t="s">
        <v>272</v>
      </c>
      <c r="BM128" s="221" t="s">
        <v>1814</v>
      </c>
    </row>
    <row r="129" s="2" customFormat="1">
      <c r="A129" s="36"/>
      <c r="B129" s="37"/>
      <c r="C129" s="38"/>
      <c r="D129" s="223" t="s">
        <v>181</v>
      </c>
      <c r="E129" s="38"/>
      <c r="F129" s="224" t="s">
        <v>1350</v>
      </c>
      <c r="G129" s="38"/>
      <c r="H129" s="38"/>
      <c r="I129" s="225"/>
      <c r="J129" s="38"/>
      <c r="K129" s="38"/>
      <c r="L129" s="42"/>
      <c r="M129" s="226"/>
      <c r="N129" s="22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181</v>
      </c>
      <c r="AU129" s="15" t="s">
        <v>84</v>
      </c>
    </row>
    <row r="130" s="13" customFormat="1">
      <c r="A130" s="13"/>
      <c r="B130" s="228"/>
      <c r="C130" s="229"/>
      <c r="D130" s="230" t="s">
        <v>183</v>
      </c>
      <c r="E130" s="231" t="s">
        <v>19</v>
      </c>
      <c r="F130" s="232" t="s">
        <v>1815</v>
      </c>
      <c r="G130" s="229"/>
      <c r="H130" s="233">
        <v>27.02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183</v>
      </c>
      <c r="AU130" s="239" t="s">
        <v>84</v>
      </c>
      <c r="AV130" s="13" t="s">
        <v>84</v>
      </c>
      <c r="AW130" s="13" t="s">
        <v>36</v>
      </c>
      <c r="AX130" s="13" t="s">
        <v>75</v>
      </c>
      <c r="AY130" s="239" t="s">
        <v>173</v>
      </c>
    </row>
    <row r="131" s="2" customFormat="1" ht="49.05" customHeight="1">
      <c r="A131" s="36"/>
      <c r="B131" s="37"/>
      <c r="C131" s="210" t="s">
        <v>8</v>
      </c>
      <c r="D131" s="210" t="s">
        <v>79</v>
      </c>
      <c r="E131" s="211" t="s">
        <v>1382</v>
      </c>
      <c r="F131" s="212" t="s">
        <v>1383</v>
      </c>
      <c r="G131" s="213" t="s">
        <v>248</v>
      </c>
      <c r="H131" s="214">
        <v>0.318</v>
      </c>
      <c r="I131" s="215"/>
      <c r="J131" s="216">
        <f>ROUND(I131*H131,2)</f>
        <v>0</v>
      </c>
      <c r="K131" s="212" t="s">
        <v>179</v>
      </c>
      <c r="L131" s="42"/>
      <c r="M131" s="217" t="s">
        <v>19</v>
      </c>
      <c r="N131" s="218" t="s">
        <v>46</v>
      </c>
      <c r="O131" s="8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272</v>
      </c>
      <c r="AT131" s="221" t="s">
        <v>79</v>
      </c>
      <c r="AU131" s="221" t="s">
        <v>84</v>
      </c>
      <c r="AY131" s="15" t="s">
        <v>173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82</v>
      </c>
      <c r="BK131" s="222">
        <f>ROUND(I131*H131,2)</f>
        <v>0</v>
      </c>
      <c r="BL131" s="15" t="s">
        <v>272</v>
      </c>
      <c r="BM131" s="221" t="s">
        <v>1816</v>
      </c>
    </row>
    <row r="132" s="2" customFormat="1">
      <c r="A132" s="36"/>
      <c r="B132" s="37"/>
      <c r="C132" s="38"/>
      <c r="D132" s="223" t="s">
        <v>181</v>
      </c>
      <c r="E132" s="38"/>
      <c r="F132" s="224" t="s">
        <v>1385</v>
      </c>
      <c r="G132" s="38"/>
      <c r="H132" s="38"/>
      <c r="I132" s="225"/>
      <c r="J132" s="38"/>
      <c r="K132" s="38"/>
      <c r="L132" s="42"/>
      <c r="M132" s="226"/>
      <c r="N132" s="22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181</v>
      </c>
      <c r="AU132" s="15" t="s">
        <v>84</v>
      </c>
    </row>
    <row r="133" s="12" customFormat="1" ht="22.8" customHeight="1">
      <c r="A133" s="12"/>
      <c r="B133" s="194"/>
      <c r="C133" s="195"/>
      <c r="D133" s="196" t="s">
        <v>74</v>
      </c>
      <c r="E133" s="208" t="s">
        <v>1673</v>
      </c>
      <c r="F133" s="208" t="s">
        <v>1674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SUM(P134:P136)</f>
        <v>0</v>
      </c>
      <c r="Q133" s="202"/>
      <c r="R133" s="203">
        <f>SUM(R134:R136)</f>
        <v>0.0052164000000000004</v>
      </c>
      <c r="S133" s="202"/>
      <c r="T133" s="204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5" t="s">
        <v>84</v>
      </c>
      <c r="AT133" s="206" t="s">
        <v>74</v>
      </c>
      <c r="AU133" s="206" t="s">
        <v>82</v>
      </c>
      <c r="AY133" s="205" t="s">
        <v>173</v>
      </c>
      <c r="BK133" s="207">
        <f>SUM(BK134:BK136)</f>
        <v>0</v>
      </c>
    </row>
    <row r="134" s="2" customFormat="1" ht="33" customHeight="1">
      <c r="A134" s="36"/>
      <c r="B134" s="37"/>
      <c r="C134" s="210" t="s">
        <v>255</v>
      </c>
      <c r="D134" s="210" t="s">
        <v>79</v>
      </c>
      <c r="E134" s="211" t="s">
        <v>1675</v>
      </c>
      <c r="F134" s="212" t="s">
        <v>1676</v>
      </c>
      <c r="G134" s="213" t="s">
        <v>232</v>
      </c>
      <c r="H134" s="214">
        <v>2.835</v>
      </c>
      <c r="I134" s="215"/>
      <c r="J134" s="216">
        <f>ROUND(I134*H134,2)</f>
        <v>0</v>
      </c>
      <c r="K134" s="212" t="s">
        <v>179</v>
      </c>
      <c r="L134" s="42"/>
      <c r="M134" s="217" t="s">
        <v>19</v>
      </c>
      <c r="N134" s="218" t="s">
        <v>46</v>
      </c>
      <c r="O134" s="82"/>
      <c r="P134" s="219">
        <f>O134*H134</f>
        <v>0</v>
      </c>
      <c r="Q134" s="219">
        <v>0.0018400000000000001</v>
      </c>
      <c r="R134" s="219">
        <f>Q134*H134</f>
        <v>0.0052164000000000004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272</v>
      </c>
      <c r="AT134" s="221" t="s">
        <v>79</v>
      </c>
      <c r="AU134" s="221" t="s">
        <v>84</v>
      </c>
      <c r="AY134" s="15" t="s">
        <v>173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82</v>
      </c>
      <c r="BK134" s="222">
        <f>ROUND(I134*H134,2)</f>
        <v>0</v>
      </c>
      <c r="BL134" s="15" t="s">
        <v>272</v>
      </c>
      <c r="BM134" s="221" t="s">
        <v>1817</v>
      </c>
    </row>
    <row r="135" s="2" customFormat="1">
      <c r="A135" s="36"/>
      <c r="B135" s="37"/>
      <c r="C135" s="38"/>
      <c r="D135" s="223" t="s">
        <v>181</v>
      </c>
      <c r="E135" s="38"/>
      <c r="F135" s="224" t="s">
        <v>1678</v>
      </c>
      <c r="G135" s="38"/>
      <c r="H135" s="38"/>
      <c r="I135" s="225"/>
      <c r="J135" s="38"/>
      <c r="K135" s="38"/>
      <c r="L135" s="42"/>
      <c r="M135" s="226"/>
      <c r="N135" s="22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181</v>
      </c>
      <c r="AU135" s="15" t="s">
        <v>84</v>
      </c>
    </row>
    <row r="136" s="13" customFormat="1">
      <c r="A136" s="13"/>
      <c r="B136" s="228"/>
      <c r="C136" s="229"/>
      <c r="D136" s="230" t="s">
        <v>183</v>
      </c>
      <c r="E136" s="229"/>
      <c r="F136" s="232" t="s">
        <v>1818</v>
      </c>
      <c r="G136" s="229"/>
      <c r="H136" s="233">
        <v>2.835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183</v>
      </c>
      <c r="AU136" s="239" t="s">
        <v>84</v>
      </c>
      <c r="AV136" s="13" t="s">
        <v>84</v>
      </c>
      <c r="AW136" s="13" t="s">
        <v>4</v>
      </c>
      <c r="AX136" s="13" t="s">
        <v>82</v>
      </c>
      <c r="AY136" s="239" t="s">
        <v>173</v>
      </c>
    </row>
    <row r="137" s="12" customFormat="1" ht="22.8" customHeight="1">
      <c r="A137" s="12"/>
      <c r="B137" s="194"/>
      <c r="C137" s="195"/>
      <c r="D137" s="196" t="s">
        <v>74</v>
      </c>
      <c r="E137" s="208" t="s">
        <v>661</v>
      </c>
      <c r="F137" s="208" t="s">
        <v>662</v>
      </c>
      <c r="G137" s="195"/>
      <c r="H137" s="195"/>
      <c r="I137" s="198"/>
      <c r="J137" s="209">
        <f>BK137</f>
        <v>0</v>
      </c>
      <c r="K137" s="195"/>
      <c r="L137" s="200"/>
      <c r="M137" s="201"/>
      <c r="N137" s="202"/>
      <c r="O137" s="202"/>
      <c r="P137" s="203">
        <f>SUM(P138:P152)</f>
        <v>0</v>
      </c>
      <c r="Q137" s="202"/>
      <c r="R137" s="203">
        <f>SUM(R138:R152)</f>
        <v>0.10073860000000001</v>
      </c>
      <c r="S137" s="202"/>
      <c r="T137" s="204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5" t="s">
        <v>84</v>
      </c>
      <c r="AT137" s="206" t="s">
        <v>74</v>
      </c>
      <c r="AU137" s="206" t="s">
        <v>82</v>
      </c>
      <c r="AY137" s="205" t="s">
        <v>173</v>
      </c>
      <c r="BK137" s="207">
        <f>SUM(BK138:BK152)</f>
        <v>0</v>
      </c>
    </row>
    <row r="138" s="2" customFormat="1" ht="24.15" customHeight="1">
      <c r="A138" s="36"/>
      <c r="B138" s="37"/>
      <c r="C138" s="210" t="s">
        <v>261</v>
      </c>
      <c r="D138" s="210" t="s">
        <v>79</v>
      </c>
      <c r="E138" s="211" t="s">
        <v>1680</v>
      </c>
      <c r="F138" s="212" t="s">
        <v>1681</v>
      </c>
      <c r="G138" s="213" t="s">
        <v>322</v>
      </c>
      <c r="H138" s="214">
        <v>3</v>
      </c>
      <c r="I138" s="215"/>
      <c r="J138" s="216">
        <f>ROUND(I138*H138,2)</f>
        <v>0</v>
      </c>
      <c r="K138" s="212" t="s">
        <v>179</v>
      </c>
      <c r="L138" s="42"/>
      <c r="M138" s="217" t="s">
        <v>19</v>
      </c>
      <c r="N138" s="218" t="s">
        <v>46</v>
      </c>
      <c r="O138" s="82"/>
      <c r="P138" s="219">
        <f>O138*H138</f>
        <v>0</v>
      </c>
      <c r="Q138" s="219">
        <v>0.00027</v>
      </c>
      <c r="R138" s="219">
        <f>Q138*H138</f>
        <v>0.00080999999999999996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272</v>
      </c>
      <c r="AT138" s="221" t="s">
        <v>79</v>
      </c>
      <c r="AU138" s="221" t="s">
        <v>84</v>
      </c>
      <c r="AY138" s="15" t="s">
        <v>173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82</v>
      </c>
      <c r="BK138" s="222">
        <f>ROUND(I138*H138,2)</f>
        <v>0</v>
      </c>
      <c r="BL138" s="15" t="s">
        <v>272</v>
      </c>
      <c r="BM138" s="221" t="s">
        <v>1819</v>
      </c>
    </row>
    <row r="139" s="2" customFormat="1">
      <c r="A139" s="36"/>
      <c r="B139" s="37"/>
      <c r="C139" s="38"/>
      <c r="D139" s="223" t="s">
        <v>181</v>
      </c>
      <c r="E139" s="38"/>
      <c r="F139" s="224" t="s">
        <v>1683</v>
      </c>
      <c r="G139" s="38"/>
      <c r="H139" s="38"/>
      <c r="I139" s="225"/>
      <c r="J139" s="38"/>
      <c r="K139" s="38"/>
      <c r="L139" s="42"/>
      <c r="M139" s="226"/>
      <c r="N139" s="227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181</v>
      </c>
      <c r="AU139" s="15" t="s">
        <v>84</v>
      </c>
    </row>
    <row r="140" s="2" customFormat="1" ht="24.15" customHeight="1">
      <c r="A140" s="36"/>
      <c r="B140" s="37"/>
      <c r="C140" s="240" t="s">
        <v>266</v>
      </c>
      <c r="D140" s="240" t="s">
        <v>102</v>
      </c>
      <c r="E140" s="241" t="s">
        <v>1684</v>
      </c>
      <c r="F140" s="242" t="s">
        <v>1820</v>
      </c>
      <c r="G140" s="243" t="s">
        <v>190</v>
      </c>
      <c r="H140" s="244">
        <v>1.6200000000000001</v>
      </c>
      <c r="I140" s="245"/>
      <c r="J140" s="246">
        <f>ROUND(I140*H140,2)</f>
        <v>0</v>
      </c>
      <c r="K140" s="242" t="s">
        <v>179</v>
      </c>
      <c r="L140" s="247"/>
      <c r="M140" s="248" t="s">
        <v>19</v>
      </c>
      <c r="N140" s="249" t="s">
        <v>46</v>
      </c>
      <c r="O140" s="82"/>
      <c r="P140" s="219">
        <f>O140*H140</f>
        <v>0</v>
      </c>
      <c r="Q140" s="219">
        <v>0.040280000000000003</v>
      </c>
      <c r="R140" s="219">
        <f>Q140*H140</f>
        <v>0.065253600000000009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363</v>
      </c>
      <c r="AT140" s="221" t="s">
        <v>102</v>
      </c>
      <c r="AU140" s="221" t="s">
        <v>84</v>
      </c>
      <c r="AY140" s="15" t="s">
        <v>173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82</v>
      </c>
      <c r="BK140" s="222">
        <f>ROUND(I140*H140,2)</f>
        <v>0</v>
      </c>
      <c r="BL140" s="15" t="s">
        <v>272</v>
      </c>
      <c r="BM140" s="221" t="s">
        <v>1821</v>
      </c>
    </row>
    <row r="141" s="13" customFormat="1">
      <c r="A141" s="13"/>
      <c r="B141" s="228"/>
      <c r="C141" s="229"/>
      <c r="D141" s="230" t="s">
        <v>183</v>
      </c>
      <c r="E141" s="231" t="s">
        <v>19</v>
      </c>
      <c r="F141" s="232" t="s">
        <v>1822</v>
      </c>
      <c r="G141" s="229"/>
      <c r="H141" s="233">
        <v>1.6200000000000001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183</v>
      </c>
      <c r="AU141" s="239" t="s">
        <v>84</v>
      </c>
      <c r="AV141" s="13" t="s">
        <v>84</v>
      </c>
      <c r="AW141" s="13" t="s">
        <v>36</v>
      </c>
      <c r="AX141" s="13" t="s">
        <v>82</v>
      </c>
      <c r="AY141" s="239" t="s">
        <v>173</v>
      </c>
    </row>
    <row r="142" s="2" customFormat="1" ht="37.8" customHeight="1">
      <c r="A142" s="36"/>
      <c r="B142" s="37"/>
      <c r="C142" s="210" t="s">
        <v>272</v>
      </c>
      <c r="D142" s="210" t="s">
        <v>79</v>
      </c>
      <c r="E142" s="211" t="s">
        <v>1823</v>
      </c>
      <c r="F142" s="212" t="s">
        <v>1824</v>
      </c>
      <c r="G142" s="213" t="s">
        <v>322</v>
      </c>
      <c r="H142" s="214">
        <v>1</v>
      </c>
      <c r="I142" s="215"/>
      <c r="J142" s="216">
        <f>ROUND(I142*H142,2)</f>
        <v>0</v>
      </c>
      <c r="K142" s="212" t="s">
        <v>179</v>
      </c>
      <c r="L142" s="42"/>
      <c r="M142" s="217" t="s">
        <v>19</v>
      </c>
      <c r="N142" s="218" t="s">
        <v>46</v>
      </c>
      <c r="O142" s="82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272</v>
      </c>
      <c r="AT142" s="221" t="s">
        <v>79</v>
      </c>
      <c r="AU142" s="221" t="s">
        <v>84</v>
      </c>
      <c r="AY142" s="15" t="s">
        <v>173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82</v>
      </c>
      <c r="BK142" s="222">
        <f>ROUND(I142*H142,2)</f>
        <v>0</v>
      </c>
      <c r="BL142" s="15" t="s">
        <v>272</v>
      </c>
      <c r="BM142" s="221" t="s">
        <v>1825</v>
      </c>
    </row>
    <row r="143" s="2" customFormat="1">
      <c r="A143" s="36"/>
      <c r="B143" s="37"/>
      <c r="C143" s="38"/>
      <c r="D143" s="223" t="s">
        <v>181</v>
      </c>
      <c r="E143" s="38"/>
      <c r="F143" s="224" t="s">
        <v>1826</v>
      </c>
      <c r="G143" s="38"/>
      <c r="H143" s="38"/>
      <c r="I143" s="225"/>
      <c r="J143" s="38"/>
      <c r="K143" s="38"/>
      <c r="L143" s="42"/>
      <c r="M143" s="226"/>
      <c r="N143" s="22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181</v>
      </c>
      <c r="AU143" s="15" t="s">
        <v>84</v>
      </c>
    </row>
    <row r="144" s="2" customFormat="1" ht="24.15" customHeight="1">
      <c r="A144" s="36"/>
      <c r="B144" s="37"/>
      <c r="C144" s="240" t="s">
        <v>278</v>
      </c>
      <c r="D144" s="240" t="s">
        <v>102</v>
      </c>
      <c r="E144" s="241" t="s">
        <v>1827</v>
      </c>
      <c r="F144" s="242" t="s">
        <v>1828</v>
      </c>
      <c r="G144" s="243" t="s">
        <v>322</v>
      </c>
      <c r="H144" s="244">
        <v>1</v>
      </c>
      <c r="I144" s="245"/>
      <c r="J144" s="246">
        <f>ROUND(I144*H144,2)</f>
        <v>0</v>
      </c>
      <c r="K144" s="242" t="s">
        <v>179</v>
      </c>
      <c r="L144" s="247"/>
      <c r="M144" s="248" t="s">
        <v>19</v>
      </c>
      <c r="N144" s="249" t="s">
        <v>46</v>
      </c>
      <c r="O144" s="82"/>
      <c r="P144" s="219">
        <f>O144*H144</f>
        <v>0</v>
      </c>
      <c r="Q144" s="219">
        <v>0.020500000000000001</v>
      </c>
      <c r="R144" s="219">
        <f>Q144*H144</f>
        <v>0.020500000000000001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363</v>
      </c>
      <c r="AT144" s="221" t="s">
        <v>102</v>
      </c>
      <c r="AU144" s="221" t="s">
        <v>84</v>
      </c>
      <c r="AY144" s="15" t="s">
        <v>173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5" t="s">
        <v>82</v>
      </c>
      <c r="BK144" s="222">
        <f>ROUND(I144*H144,2)</f>
        <v>0</v>
      </c>
      <c r="BL144" s="15" t="s">
        <v>272</v>
      </c>
      <c r="BM144" s="221" t="s">
        <v>1829</v>
      </c>
    </row>
    <row r="145" s="13" customFormat="1">
      <c r="A145" s="13"/>
      <c r="B145" s="228"/>
      <c r="C145" s="229"/>
      <c r="D145" s="230" t="s">
        <v>183</v>
      </c>
      <c r="E145" s="231" t="s">
        <v>19</v>
      </c>
      <c r="F145" s="232" t="s">
        <v>82</v>
      </c>
      <c r="G145" s="229"/>
      <c r="H145" s="233">
        <v>1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183</v>
      </c>
      <c r="AU145" s="239" t="s">
        <v>84</v>
      </c>
      <c r="AV145" s="13" t="s">
        <v>84</v>
      </c>
      <c r="AW145" s="13" t="s">
        <v>36</v>
      </c>
      <c r="AX145" s="13" t="s">
        <v>75</v>
      </c>
      <c r="AY145" s="239" t="s">
        <v>173</v>
      </c>
    </row>
    <row r="146" s="2" customFormat="1" ht="33" customHeight="1">
      <c r="A146" s="36"/>
      <c r="B146" s="37"/>
      <c r="C146" s="210" t="s">
        <v>283</v>
      </c>
      <c r="D146" s="210" t="s">
        <v>79</v>
      </c>
      <c r="E146" s="211" t="s">
        <v>1830</v>
      </c>
      <c r="F146" s="212" t="s">
        <v>1831</v>
      </c>
      <c r="G146" s="213" t="s">
        <v>232</v>
      </c>
      <c r="H146" s="214">
        <v>2.7000000000000002</v>
      </c>
      <c r="I146" s="215"/>
      <c r="J146" s="216">
        <f>ROUND(I146*H146,2)</f>
        <v>0</v>
      </c>
      <c r="K146" s="212" t="s">
        <v>179</v>
      </c>
      <c r="L146" s="42"/>
      <c r="M146" s="217" t="s">
        <v>19</v>
      </c>
      <c r="N146" s="218" t="s">
        <v>46</v>
      </c>
      <c r="O146" s="82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272</v>
      </c>
      <c r="AT146" s="221" t="s">
        <v>79</v>
      </c>
      <c r="AU146" s="221" t="s">
        <v>84</v>
      </c>
      <c r="AY146" s="15" t="s">
        <v>173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5" t="s">
        <v>82</v>
      </c>
      <c r="BK146" s="222">
        <f>ROUND(I146*H146,2)</f>
        <v>0</v>
      </c>
      <c r="BL146" s="15" t="s">
        <v>272</v>
      </c>
      <c r="BM146" s="221" t="s">
        <v>1832</v>
      </c>
    </row>
    <row r="147" s="2" customFormat="1">
      <c r="A147" s="36"/>
      <c r="B147" s="37"/>
      <c r="C147" s="38"/>
      <c r="D147" s="223" t="s">
        <v>181</v>
      </c>
      <c r="E147" s="38"/>
      <c r="F147" s="224" t="s">
        <v>1833</v>
      </c>
      <c r="G147" s="38"/>
      <c r="H147" s="38"/>
      <c r="I147" s="225"/>
      <c r="J147" s="38"/>
      <c r="K147" s="38"/>
      <c r="L147" s="42"/>
      <c r="M147" s="226"/>
      <c r="N147" s="227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181</v>
      </c>
      <c r="AU147" s="15" t="s">
        <v>84</v>
      </c>
    </row>
    <row r="148" s="13" customFormat="1">
      <c r="A148" s="13"/>
      <c r="B148" s="228"/>
      <c r="C148" s="229"/>
      <c r="D148" s="230" t="s">
        <v>183</v>
      </c>
      <c r="E148" s="231" t="s">
        <v>19</v>
      </c>
      <c r="F148" s="232" t="s">
        <v>1834</v>
      </c>
      <c r="G148" s="229"/>
      <c r="H148" s="233">
        <v>2.7000000000000002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183</v>
      </c>
      <c r="AU148" s="239" t="s">
        <v>84</v>
      </c>
      <c r="AV148" s="13" t="s">
        <v>84</v>
      </c>
      <c r="AW148" s="13" t="s">
        <v>36</v>
      </c>
      <c r="AX148" s="13" t="s">
        <v>82</v>
      </c>
      <c r="AY148" s="239" t="s">
        <v>173</v>
      </c>
    </row>
    <row r="149" s="2" customFormat="1" ht="24.15" customHeight="1">
      <c r="A149" s="36"/>
      <c r="B149" s="37"/>
      <c r="C149" s="240" t="s">
        <v>289</v>
      </c>
      <c r="D149" s="240" t="s">
        <v>102</v>
      </c>
      <c r="E149" s="241" t="s">
        <v>1835</v>
      </c>
      <c r="F149" s="242" t="s">
        <v>1836</v>
      </c>
      <c r="G149" s="243" t="s">
        <v>232</v>
      </c>
      <c r="H149" s="244">
        <v>2.835</v>
      </c>
      <c r="I149" s="245"/>
      <c r="J149" s="246">
        <f>ROUND(I149*H149,2)</f>
        <v>0</v>
      </c>
      <c r="K149" s="242" t="s">
        <v>179</v>
      </c>
      <c r="L149" s="247"/>
      <c r="M149" s="248" t="s">
        <v>19</v>
      </c>
      <c r="N149" s="249" t="s">
        <v>46</v>
      </c>
      <c r="O149" s="82"/>
      <c r="P149" s="219">
        <f>O149*H149</f>
        <v>0</v>
      </c>
      <c r="Q149" s="219">
        <v>0.0050000000000000001</v>
      </c>
      <c r="R149" s="219">
        <f>Q149*H149</f>
        <v>0.014175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363</v>
      </c>
      <c r="AT149" s="221" t="s">
        <v>102</v>
      </c>
      <c r="AU149" s="221" t="s">
        <v>84</v>
      </c>
      <c r="AY149" s="15" t="s">
        <v>173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82</v>
      </c>
      <c r="BK149" s="222">
        <f>ROUND(I149*H149,2)</f>
        <v>0</v>
      </c>
      <c r="BL149" s="15" t="s">
        <v>272</v>
      </c>
      <c r="BM149" s="221" t="s">
        <v>1837</v>
      </c>
    </row>
    <row r="150" s="13" customFormat="1">
      <c r="A150" s="13"/>
      <c r="B150" s="228"/>
      <c r="C150" s="229"/>
      <c r="D150" s="230" t="s">
        <v>183</v>
      </c>
      <c r="E150" s="229"/>
      <c r="F150" s="232" t="s">
        <v>1818</v>
      </c>
      <c r="G150" s="229"/>
      <c r="H150" s="233">
        <v>2.835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183</v>
      </c>
      <c r="AU150" s="239" t="s">
        <v>84</v>
      </c>
      <c r="AV150" s="13" t="s">
        <v>84</v>
      </c>
      <c r="AW150" s="13" t="s">
        <v>4</v>
      </c>
      <c r="AX150" s="13" t="s">
        <v>82</v>
      </c>
      <c r="AY150" s="239" t="s">
        <v>173</v>
      </c>
    </row>
    <row r="151" s="2" customFormat="1" ht="49.05" customHeight="1">
      <c r="A151" s="36"/>
      <c r="B151" s="37"/>
      <c r="C151" s="210" t="s">
        <v>297</v>
      </c>
      <c r="D151" s="210" t="s">
        <v>79</v>
      </c>
      <c r="E151" s="211" t="s">
        <v>1838</v>
      </c>
      <c r="F151" s="212" t="s">
        <v>1839</v>
      </c>
      <c r="G151" s="213" t="s">
        <v>248</v>
      </c>
      <c r="H151" s="214">
        <v>0.10100000000000001</v>
      </c>
      <c r="I151" s="215"/>
      <c r="J151" s="216">
        <f>ROUND(I151*H151,2)</f>
        <v>0</v>
      </c>
      <c r="K151" s="212" t="s">
        <v>179</v>
      </c>
      <c r="L151" s="42"/>
      <c r="M151" s="217" t="s">
        <v>19</v>
      </c>
      <c r="N151" s="218" t="s">
        <v>46</v>
      </c>
      <c r="O151" s="82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272</v>
      </c>
      <c r="AT151" s="221" t="s">
        <v>79</v>
      </c>
      <c r="AU151" s="221" t="s">
        <v>84</v>
      </c>
      <c r="AY151" s="15" t="s">
        <v>173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82</v>
      </c>
      <c r="BK151" s="222">
        <f>ROUND(I151*H151,2)</f>
        <v>0</v>
      </c>
      <c r="BL151" s="15" t="s">
        <v>272</v>
      </c>
      <c r="BM151" s="221" t="s">
        <v>1840</v>
      </c>
    </row>
    <row r="152" s="2" customFormat="1">
      <c r="A152" s="36"/>
      <c r="B152" s="37"/>
      <c r="C152" s="38"/>
      <c r="D152" s="223" t="s">
        <v>181</v>
      </c>
      <c r="E152" s="38"/>
      <c r="F152" s="224" t="s">
        <v>1841</v>
      </c>
      <c r="G152" s="38"/>
      <c r="H152" s="38"/>
      <c r="I152" s="225"/>
      <c r="J152" s="38"/>
      <c r="K152" s="38"/>
      <c r="L152" s="42"/>
      <c r="M152" s="226"/>
      <c r="N152" s="227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181</v>
      </c>
      <c r="AU152" s="15" t="s">
        <v>84</v>
      </c>
    </row>
    <row r="153" s="12" customFormat="1" ht="22.8" customHeight="1">
      <c r="A153" s="12"/>
      <c r="B153" s="194"/>
      <c r="C153" s="195"/>
      <c r="D153" s="196" t="s">
        <v>74</v>
      </c>
      <c r="E153" s="208" t="s">
        <v>1842</v>
      </c>
      <c r="F153" s="208" t="s">
        <v>1843</v>
      </c>
      <c r="G153" s="195"/>
      <c r="H153" s="195"/>
      <c r="I153" s="198"/>
      <c r="J153" s="209">
        <f>BK153</f>
        <v>0</v>
      </c>
      <c r="K153" s="195"/>
      <c r="L153" s="200"/>
      <c r="M153" s="201"/>
      <c r="N153" s="202"/>
      <c r="O153" s="202"/>
      <c r="P153" s="203">
        <f>SUM(P154:P158)</f>
        <v>0</v>
      </c>
      <c r="Q153" s="202"/>
      <c r="R153" s="203">
        <f>SUM(R154:R158)</f>
        <v>0</v>
      </c>
      <c r="S153" s="202"/>
      <c r="T153" s="204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5" t="s">
        <v>84</v>
      </c>
      <c r="AT153" s="206" t="s">
        <v>74</v>
      </c>
      <c r="AU153" s="206" t="s">
        <v>82</v>
      </c>
      <c r="AY153" s="205" t="s">
        <v>173</v>
      </c>
      <c r="BK153" s="207">
        <f>SUM(BK154:BK158)</f>
        <v>0</v>
      </c>
    </row>
    <row r="154" s="2" customFormat="1" ht="16.5" customHeight="1">
      <c r="A154" s="36"/>
      <c r="B154" s="37"/>
      <c r="C154" s="210" t="s">
        <v>7</v>
      </c>
      <c r="D154" s="210" t="s">
        <v>79</v>
      </c>
      <c r="E154" s="211" t="s">
        <v>1844</v>
      </c>
      <c r="F154" s="212" t="s">
        <v>1845</v>
      </c>
      <c r="G154" s="213" t="s">
        <v>232</v>
      </c>
      <c r="H154" s="214">
        <v>24</v>
      </c>
      <c r="I154" s="215"/>
      <c r="J154" s="216">
        <f>ROUND(I154*H154,2)</f>
        <v>0</v>
      </c>
      <c r="K154" s="212" t="s">
        <v>179</v>
      </c>
      <c r="L154" s="42"/>
      <c r="M154" s="217" t="s">
        <v>19</v>
      </c>
      <c r="N154" s="218" t="s">
        <v>46</v>
      </c>
      <c r="O154" s="82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272</v>
      </c>
      <c r="AT154" s="221" t="s">
        <v>79</v>
      </c>
      <c r="AU154" s="221" t="s">
        <v>84</v>
      </c>
      <c r="AY154" s="15" t="s">
        <v>173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5" t="s">
        <v>82</v>
      </c>
      <c r="BK154" s="222">
        <f>ROUND(I154*H154,2)</f>
        <v>0</v>
      </c>
      <c r="BL154" s="15" t="s">
        <v>272</v>
      </c>
      <c r="BM154" s="221" t="s">
        <v>1846</v>
      </c>
    </row>
    <row r="155" s="2" customFormat="1">
      <c r="A155" s="36"/>
      <c r="B155" s="37"/>
      <c r="C155" s="38"/>
      <c r="D155" s="223" t="s">
        <v>181</v>
      </c>
      <c r="E155" s="38"/>
      <c r="F155" s="224" t="s">
        <v>1847</v>
      </c>
      <c r="G155" s="38"/>
      <c r="H155" s="38"/>
      <c r="I155" s="225"/>
      <c r="J155" s="38"/>
      <c r="K155" s="38"/>
      <c r="L155" s="42"/>
      <c r="M155" s="226"/>
      <c r="N155" s="22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181</v>
      </c>
      <c r="AU155" s="15" t="s">
        <v>84</v>
      </c>
    </row>
    <row r="156" s="13" customFormat="1">
      <c r="A156" s="13"/>
      <c r="B156" s="228"/>
      <c r="C156" s="229"/>
      <c r="D156" s="230" t="s">
        <v>183</v>
      </c>
      <c r="E156" s="231" t="s">
        <v>19</v>
      </c>
      <c r="F156" s="232" t="s">
        <v>1848</v>
      </c>
      <c r="G156" s="229"/>
      <c r="H156" s="233">
        <v>24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183</v>
      </c>
      <c r="AU156" s="239" t="s">
        <v>84</v>
      </c>
      <c r="AV156" s="13" t="s">
        <v>84</v>
      </c>
      <c r="AW156" s="13" t="s">
        <v>36</v>
      </c>
      <c r="AX156" s="13" t="s">
        <v>82</v>
      </c>
      <c r="AY156" s="239" t="s">
        <v>173</v>
      </c>
    </row>
    <row r="157" s="2" customFormat="1" ht="16.5" customHeight="1">
      <c r="A157" s="36"/>
      <c r="B157" s="37"/>
      <c r="C157" s="240" t="s">
        <v>313</v>
      </c>
      <c r="D157" s="240" t="s">
        <v>102</v>
      </c>
      <c r="E157" s="241" t="s">
        <v>1849</v>
      </c>
      <c r="F157" s="242" t="s">
        <v>1850</v>
      </c>
      <c r="G157" s="243" t="s">
        <v>232</v>
      </c>
      <c r="H157" s="244">
        <v>25.199999999999999</v>
      </c>
      <c r="I157" s="245"/>
      <c r="J157" s="246">
        <f>ROUND(I157*H157,2)</f>
        <v>0</v>
      </c>
      <c r="K157" s="242" t="s">
        <v>19</v>
      </c>
      <c r="L157" s="247"/>
      <c r="M157" s="248" t="s">
        <v>19</v>
      </c>
      <c r="N157" s="249" t="s">
        <v>46</v>
      </c>
      <c r="O157" s="82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363</v>
      </c>
      <c r="AT157" s="221" t="s">
        <v>102</v>
      </c>
      <c r="AU157" s="221" t="s">
        <v>84</v>
      </c>
      <c r="AY157" s="15" t="s">
        <v>173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82</v>
      </c>
      <c r="BK157" s="222">
        <f>ROUND(I157*H157,2)</f>
        <v>0</v>
      </c>
      <c r="BL157" s="15" t="s">
        <v>272</v>
      </c>
      <c r="BM157" s="221" t="s">
        <v>1851</v>
      </c>
    </row>
    <row r="158" s="13" customFormat="1">
      <c r="A158" s="13"/>
      <c r="B158" s="228"/>
      <c r="C158" s="229"/>
      <c r="D158" s="230" t="s">
        <v>183</v>
      </c>
      <c r="E158" s="229"/>
      <c r="F158" s="232" t="s">
        <v>1852</v>
      </c>
      <c r="G158" s="229"/>
      <c r="H158" s="233">
        <v>25.199999999999999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183</v>
      </c>
      <c r="AU158" s="239" t="s">
        <v>84</v>
      </c>
      <c r="AV158" s="13" t="s">
        <v>84</v>
      </c>
      <c r="AW158" s="13" t="s">
        <v>4</v>
      </c>
      <c r="AX158" s="13" t="s">
        <v>82</v>
      </c>
      <c r="AY158" s="239" t="s">
        <v>173</v>
      </c>
    </row>
    <row r="159" s="12" customFormat="1" ht="22.8" customHeight="1">
      <c r="A159" s="12"/>
      <c r="B159" s="194"/>
      <c r="C159" s="195"/>
      <c r="D159" s="196" t="s">
        <v>74</v>
      </c>
      <c r="E159" s="208" t="s">
        <v>1853</v>
      </c>
      <c r="F159" s="208" t="s">
        <v>1854</v>
      </c>
      <c r="G159" s="195"/>
      <c r="H159" s="195"/>
      <c r="I159" s="198"/>
      <c r="J159" s="209">
        <f>BK159</f>
        <v>0</v>
      </c>
      <c r="K159" s="195"/>
      <c r="L159" s="200"/>
      <c r="M159" s="201"/>
      <c r="N159" s="202"/>
      <c r="O159" s="202"/>
      <c r="P159" s="203">
        <f>SUM(P160:P169)</f>
        <v>0</v>
      </c>
      <c r="Q159" s="202"/>
      <c r="R159" s="203">
        <f>SUM(R160:R169)</f>
        <v>0.18972360000000002</v>
      </c>
      <c r="S159" s="202"/>
      <c r="T159" s="204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84</v>
      </c>
      <c r="AT159" s="206" t="s">
        <v>74</v>
      </c>
      <c r="AU159" s="206" t="s">
        <v>82</v>
      </c>
      <c r="AY159" s="205" t="s">
        <v>173</v>
      </c>
      <c r="BK159" s="207">
        <f>SUM(BK160:BK169)</f>
        <v>0</v>
      </c>
    </row>
    <row r="160" s="2" customFormat="1" ht="21.75" customHeight="1">
      <c r="A160" s="36"/>
      <c r="B160" s="37"/>
      <c r="C160" s="210" t="s">
        <v>319</v>
      </c>
      <c r="D160" s="210" t="s">
        <v>79</v>
      </c>
      <c r="E160" s="211" t="s">
        <v>1855</v>
      </c>
      <c r="F160" s="212" t="s">
        <v>1856</v>
      </c>
      <c r="G160" s="213" t="s">
        <v>190</v>
      </c>
      <c r="H160" s="214">
        <v>31.940000000000001</v>
      </c>
      <c r="I160" s="215"/>
      <c r="J160" s="216">
        <f>ROUND(I160*H160,2)</f>
        <v>0</v>
      </c>
      <c r="K160" s="212" t="s">
        <v>179</v>
      </c>
      <c r="L160" s="42"/>
      <c r="M160" s="217" t="s">
        <v>19</v>
      </c>
      <c r="N160" s="218" t="s">
        <v>46</v>
      </c>
      <c r="O160" s="82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272</v>
      </c>
      <c r="AT160" s="221" t="s">
        <v>79</v>
      </c>
      <c r="AU160" s="221" t="s">
        <v>84</v>
      </c>
      <c r="AY160" s="15" t="s">
        <v>173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5" t="s">
        <v>82</v>
      </c>
      <c r="BK160" s="222">
        <f>ROUND(I160*H160,2)</f>
        <v>0</v>
      </c>
      <c r="BL160" s="15" t="s">
        <v>272</v>
      </c>
      <c r="BM160" s="221" t="s">
        <v>1857</v>
      </c>
    </row>
    <row r="161" s="2" customFormat="1">
      <c r="A161" s="36"/>
      <c r="B161" s="37"/>
      <c r="C161" s="38"/>
      <c r="D161" s="223" t="s">
        <v>181</v>
      </c>
      <c r="E161" s="38"/>
      <c r="F161" s="224" t="s">
        <v>1858</v>
      </c>
      <c r="G161" s="38"/>
      <c r="H161" s="38"/>
      <c r="I161" s="225"/>
      <c r="J161" s="38"/>
      <c r="K161" s="38"/>
      <c r="L161" s="42"/>
      <c r="M161" s="226"/>
      <c r="N161" s="227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181</v>
      </c>
      <c r="AU161" s="15" t="s">
        <v>84</v>
      </c>
    </row>
    <row r="162" s="2" customFormat="1" ht="24.15" customHeight="1">
      <c r="A162" s="36"/>
      <c r="B162" s="37"/>
      <c r="C162" s="210" t="s">
        <v>326</v>
      </c>
      <c r="D162" s="210" t="s">
        <v>79</v>
      </c>
      <c r="E162" s="211" t="s">
        <v>1859</v>
      </c>
      <c r="F162" s="212" t="s">
        <v>1860</v>
      </c>
      <c r="G162" s="213" t="s">
        <v>190</v>
      </c>
      <c r="H162" s="214">
        <v>31.940000000000001</v>
      </c>
      <c r="I162" s="215"/>
      <c r="J162" s="216">
        <f>ROUND(I162*H162,2)</f>
        <v>0</v>
      </c>
      <c r="K162" s="212" t="s">
        <v>179</v>
      </c>
      <c r="L162" s="42"/>
      <c r="M162" s="217" t="s">
        <v>19</v>
      </c>
      <c r="N162" s="218" t="s">
        <v>46</v>
      </c>
      <c r="O162" s="82"/>
      <c r="P162" s="219">
        <f>O162*H162</f>
        <v>0</v>
      </c>
      <c r="Q162" s="219">
        <v>0.00029999999999999997</v>
      </c>
      <c r="R162" s="219">
        <f>Q162*H162</f>
        <v>0.0095820000000000002</v>
      </c>
      <c r="S162" s="219">
        <v>0</v>
      </c>
      <c r="T162" s="22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1" t="s">
        <v>272</v>
      </c>
      <c r="AT162" s="221" t="s">
        <v>79</v>
      </c>
      <c r="AU162" s="221" t="s">
        <v>84</v>
      </c>
      <c r="AY162" s="15" t="s">
        <v>173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5" t="s">
        <v>82</v>
      </c>
      <c r="BK162" s="222">
        <f>ROUND(I162*H162,2)</f>
        <v>0</v>
      </c>
      <c r="BL162" s="15" t="s">
        <v>272</v>
      </c>
      <c r="BM162" s="221" t="s">
        <v>1861</v>
      </c>
    </row>
    <row r="163" s="2" customFormat="1">
      <c r="A163" s="36"/>
      <c r="B163" s="37"/>
      <c r="C163" s="38"/>
      <c r="D163" s="223" t="s">
        <v>181</v>
      </c>
      <c r="E163" s="38"/>
      <c r="F163" s="224" t="s">
        <v>1862</v>
      </c>
      <c r="G163" s="38"/>
      <c r="H163" s="38"/>
      <c r="I163" s="225"/>
      <c r="J163" s="38"/>
      <c r="K163" s="38"/>
      <c r="L163" s="42"/>
      <c r="M163" s="226"/>
      <c r="N163" s="227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181</v>
      </c>
      <c r="AU163" s="15" t="s">
        <v>84</v>
      </c>
    </row>
    <row r="164" s="2" customFormat="1" ht="24.15" customHeight="1">
      <c r="A164" s="36"/>
      <c r="B164" s="37"/>
      <c r="C164" s="210" t="s">
        <v>332</v>
      </c>
      <c r="D164" s="210" t="s">
        <v>79</v>
      </c>
      <c r="E164" s="211" t="s">
        <v>1863</v>
      </c>
      <c r="F164" s="212" t="s">
        <v>1864</v>
      </c>
      <c r="G164" s="213" t="s">
        <v>190</v>
      </c>
      <c r="H164" s="214">
        <v>31.940000000000001</v>
      </c>
      <c r="I164" s="215"/>
      <c r="J164" s="216">
        <f>ROUND(I164*H164,2)</f>
        <v>0</v>
      </c>
      <c r="K164" s="212" t="s">
        <v>179</v>
      </c>
      <c r="L164" s="42"/>
      <c r="M164" s="217" t="s">
        <v>19</v>
      </c>
      <c r="N164" s="218" t="s">
        <v>46</v>
      </c>
      <c r="O164" s="82"/>
      <c r="P164" s="219">
        <f>O164*H164</f>
        <v>0</v>
      </c>
      <c r="Q164" s="219">
        <v>0.0054000000000000003</v>
      </c>
      <c r="R164" s="219">
        <f>Q164*H164</f>
        <v>0.17247600000000002</v>
      </c>
      <c r="S164" s="219">
        <v>0</v>
      </c>
      <c r="T164" s="22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1" t="s">
        <v>272</v>
      </c>
      <c r="AT164" s="221" t="s">
        <v>79</v>
      </c>
      <c r="AU164" s="221" t="s">
        <v>84</v>
      </c>
      <c r="AY164" s="15" t="s">
        <v>173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5" t="s">
        <v>82</v>
      </c>
      <c r="BK164" s="222">
        <f>ROUND(I164*H164,2)</f>
        <v>0</v>
      </c>
      <c r="BL164" s="15" t="s">
        <v>272</v>
      </c>
      <c r="BM164" s="221" t="s">
        <v>1865</v>
      </c>
    </row>
    <row r="165" s="2" customFormat="1">
      <c r="A165" s="36"/>
      <c r="B165" s="37"/>
      <c r="C165" s="38"/>
      <c r="D165" s="223" t="s">
        <v>181</v>
      </c>
      <c r="E165" s="38"/>
      <c r="F165" s="224" t="s">
        <v>1866</v>
      </c>
      <c r="G165" s="38"/>
      <c r="H165" s="38"/>
      <c r="I165" s="225"/>
      <c r="J165" s="38"/>
      <c r="K165" s="38"/>
      <c r="L165" s="42"/>
      <c r="M165" s="226"/>
      <c r="N165" s="227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181</v>
      </c>
      <c r="AU165" s="15" t="s">
        <v>84</v>
      </c>
    </row>
    <row r="166" s="2" customFormat="1" ht="16.5" customHeight="1">
      <c r="A166" s="36"/>
      <c r="B166" s="37"/>
      <c r="C166" s="210" t="s">
        <v>337</v>
      </c>
      <c r="D166" s="210" t="s">
        <v>79</v>
      </c>
      <c r="E166" s="211" t="s">
        <v>1867</v>
      </c>
      <c r="F166" s="212" t="s">
        <v>1868</v>
      </c>
      <c r="G166" s="213" t="s">
        <v>190</v>
      </c>
      <c r="H166" s="214">
        <v>31.940000000000001</v>
      </c>
      <c r="I166" s="215"/>
      <c r="J166" s="216">
        <f>ROUND(I166*H166,2)</f>
        <v>0</v>
      </c>
      <c r="K166" s="212" t="s">
        <v>179</v>
      </c>
      <c r="L166" s="42"/>
      <c r="M166" s="217" t="s">
        <v>19</v>
      </c>
      <c r="N166" s="218" t="s">
        <v>46</v>
      </c>
      <c r="O166" s="82"/>
      <c r="P166" s="219">
        <f>O166*H166</f>
        <v>0</v>
      </c>
      <c r="Q166" s="219">
        <v>0.00024000000000000001</v>
      </c>
      <c r="R166" s="219">
        <f>Q166*H166</f>
        <v>0.0076656000000000007</v>
      </c>
      <c r="S166" s="219">
        <v>0</v>
      </c>
      <c r="T166" s="22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1" t="s">
        <v>272</v>
      </c>
      <c r="AT166" s="221" t="s">
        <v>79</v>
      </c>
      <c r="AU166" s="221" t="s">
        <v>84</v>
      </c>
      <c r="AY166" s="15" t="s">
        <v>173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5" t="s">
        <v>82</v>
      </c>
      <c r="BK166" s="222">
        <f>ROUND(I166*H166,2)</f>
        <v>0</v>
      </c>
      <c r="BL166" s="15" t="s">
        <v>272</v>
      </c>
      <c r="BM166" s="221" t="s">
        <v>1869</v>
      </c>
    </row>
    <row r="167" s="2" customFormat="1">
      <c r="A167" s="36"/>
      <c r="B167" s="37"/>
      <c r="C167" s="38"/>
      <c r="D167" s="223" t="s">
        <v>181</v>
      </c>
      <c r="E167" s="38"/>
      <c r="F167" s="224" t="s">
        <v>1870</v>
      </c>
      <c r="G167" s="38"/>
      <c r="H167" s="38"/>
      <c r="I167" s="225"/>
      <c r="J167" s="38"/>
      <c r="K167" s="38"/>
      <c r="L167" s="42"/>
      <c r="M167" s="226"/>
      <c r="N167" s="22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181</v>
      </c>
      <c r="AU167" s="15" t="s">
        <v>84</v>
      </c>
    </row>
    <row r="168" s="2" customFormat="1" ht="49.05" customHeight="1">
      <c r="A168" s="36"/>
      <c r="B168" s="37"/>
      <c r="C168" s="210" t="s">
        <v>344</v>
      </c>
      <c r="D168" s="210" t="s">
        <v>79</v>
      </c>
      <c r="E168" s="211" t="s">
        <v>1871</v>
      </c>
      <c r="F168" s="212" t="s">
        <v>1872</v>
      </c>
      <c r="G168" s="213" t="s">
        <v>248</v>
      </c>
      <c r="H168" s="214">
        <v>0.19</v>
      </c>
      <c r="I168" s="215"/>
      <c r="J168" s="216">
        <f>ROUND(I168*H168,2)</f>
        <v>0</v>
      </c>
      <c r="K168" s="212" t="s">
        <v>179</v>
      </c>
      <c r="L168" s="42"/>
      <c r="M168" s="217" t="s">
        <v>19</v>
      </c>
      <c r="N168" s="218" t="s">
        <v>46</v>
      </c>
      <c r="O168" s="82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1" t="s">
        <v>272</v>
      </c>
      <c r="AT168" s="221" t="s">
        <v>79</v>
      </c>
      <c r="AU168" s="221" t="s">
        <v>84</v>
      </c>
      <c r="AY168" s="15" t="s">
        <v>173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5" t="s">
        <v>82</v>
      </c>
      <c r="BK168" s="222">
        <f>ROUND(I168*H168,2)</f>
        <v>0</v>
      </c>
      <c r="BL168" s="15" t="s">
        <v>272</v>
      </c>
      <c r="BM168" s="221" t="s">
        <v>1873</v>
      </c>
    </row>
    <row r="169" s="2" customFormat="1">
      <c r="A169" s="36"/>
      <c r="B169" s="37"/>
      <c r="C169" s="38"/>
      <c r="D169" s="223" t="s">
        <v>181</v>
      </c>
      <c r="E169" s="38"/>
      <c r="F169" s="224" t="s">
        <v>1874</v>
      </c>
      <c r="G169" s="38"/>
      <c r="H169" s="38"/>
      <c r="I169" s="225"/>
      <c r="J169" s="38"/>
      <c r="K169" s="38"/>
      <c r="L169" s="42"/>
      <c r="M169" s="226"/>
      <c r="N169" s="22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181</v>
      </c>
      <c r="AU169" s="15" t="s">
        <v>84</v>
      </c>
    </row>
    <row r="170" s="12" customFormat="1" ht="22.8" customHeight="1">
      <c r="A170" s="12"/>
      <c r="B170" s="194"/>
      <c r="C170" s="195"/>
      <c r="D170" s="196" t="s">
        <v>74</v>
      </c>
      <c r="E170" s="208" t="s">
        <v>852</v>
      </c>
      <c r="F170" s="208" t="s">
        <v>853</v>
      </c>
      <c r="G170" s="195"/>
      <c r="H170" s="195"/>
      <c r="I170" s="198"/>
      <c r="J170" s="209">
        <f>BK170</f>
        <v>0</v>
      </c>
      <c r="K170" s="195"/>
      <c r="L170" s="200"/>
      <c r="M170" s="201"/>
      <c r="N170" s="202"/>
      <c r="O170" s="202"/>
      <c r="P170" s="203">
        <f>SUM(P171:P182)</f>
        <v>0</v>
      </c>
      <c r="Q170" s="202"/>
      <c r="R170" s="203">
        <f>SUM(R171:R182)</f>
        <v>0.005004999999999999</v>
      </c>
      <c r="S170" s="202"/>
      <c r="T170" s="204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5" t="s">
        <v>84</v>
      </c>
      <c r="AT170" s="206" t="s">
        <v>74</v>
      </c>
      <c r="AU170" s="206" t="s">
        <v>82</v>
      </c>
      <c r="AY170" s="205" t="s">
        <v>173</v>
      </c>
      <c r="BK170" s="207">
        <f>SUM(BK171:BK182)</f>
        <v>0</v>
      </c>
    </row>
    <row r="171" s="2" customFormat="1" ht="37.8" customHeight="1">
      <c r="A171" s="36"/>
      <c r="B171" s="37"/>
      <c r="C171" s="210" t="s">
        <v>350</v>
      </c>
      <c r="D171" s="210" t="s">
        <v>79</v>
      </c>
      <c r="E171" s="211" t="s">
        <v>867</v>
      </c>
      <c r="F171" s="212" t="s">
        <v>868</v>
      </c>
      <c r="G171" s="213" t="s">
        <v>190</v>
      </c>
      <c r="H171" s="214">
        <v>14.300000000000001</v>
      </c>
      <c r="I171" s="215"/>
      <c r="J171" s="216">
        <f>ROUND(I171*H171,2)</f>
        <v>0</v>
      </c>
      <c r="K171" s="212" t="s">
        <v>179</v>
      </c>
      <c r="L171" s="42"/>
      <c r="M171" s="217" t="s">
        <v>19</v>
      </c>
      <c r="N171" s="218" t="s">
        <v>46</v>
      </c>
      <c r="O171" s="82"/>
      <c r="P171" s="219">
        <f>O171*H171</f>
        <v>0</v>
      </c>
      <c r="Q171" s="219">
        <v>6.9999999999999994E-05</v>
      </c>
      <c r="R171" s="219">
        <f>Q171*H171</f>
        <v>0.0010009999999999999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272</v>
      </c>
      <c r="AT171" s="221" t="s">
        <v>79</v>
      </c>
      <c r="AU171" s="221" t="s">
        <v>84</v>
      </c>
      <c r="AY171" s="15" t="s">
        <v>173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82</v>
      </c>
      <c r="BK171" s="222">
        <f>ROUND(I171*H171,2)</f>
        <v>0</v>
      </c>
      <c r="BL171" s="15" t="s">
        <v>272</v>
      </c>
      <c r="BM171" s="221" t="s">
        <v>1875</v>
      </c>
    </row>
    <row r="172" s="2" customFormat="1">
      <c r="A172" s="36"/>
      <c r="B172" s="37"/>
      <c r="C172" s="38"/>
      <c r="D172" s="223" t="s">
        <v>181</v>
      </c>
      <c r="E172" s="38"/>
      <c r="F172" s="224" t="s">
        <v>870</v>
      </c>
      <c r="G172" s="38"/>
      <c r="H172" s="38"/>
      <c r="I172" s="225"/>
      <c r="J172" s="38"/>
      <c r="K172" s="38"/>
      <c r="L172" s="42"/>
      <c r="M172" s="226"/>
      <c r="N172" s="22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181</v>
      </c>
      <c r="AU172" s="15" t="s">
        <v>84</v>
      </c>
    </row>
    <row r="173" s="13" customFormat="1">
      <c r="A173" s="13"/>
      <c r="B173" s="228"/>
      <c r="C173" s="229"/>
      <c r="D173" s="230" t="s">
        <v>183</v>
      </c>
      <c r="E173" s="231" t="s">
        <v>19</v>
      </c>
      <c r="F173" s="232" t="s">
        <v>871</v>
      </c>
      <c r="G173" s="229"/>
      <c r="H173" s="233">
        <v>4.7000000000000002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183</v>
      </c>
      <c r="AU173" s="239" t="s">
        <v>84</v>
      </c>
      <c r="AV173" s="13" t="s">
        <v>84</v>
      </c>
      <c r="AW173" s="13" t="s">
        <v>36</v>
      </c>
      <c r="AX173" s="13" t="s">
        <v>75</v>
      </c>
      <c r="AY173" s="239" t="s">
        <v>173</v>
      </c>
    </row>
    <row r="174" s="13" customFormat="1">
      <c r="A174" s="13"/>
      <c r="B174" s="228"/>
      <c r="C174" s="229"/>
      <c r="D174" s="230" t="s">
        <v>183</v>
      </c>
      <c r="E174" s="231" t="s">
        <v>19</v>
      </c>
      <c r="F174" s="232" t="s">
        <v>872</v>
      </c>
      <c r="G174" s="229"/>
      <c r="H174" s="233">
        <v>9.5999999999999996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183</v>
      </c>
      <c r="AU174" s="239" t="s">
        <v>84</v>
      </c>
      <c r="AV174" s="13" t="s">
        <v>84</v>
      </c>
      <c r="AW174" s="13" t="s">
        <v>36</v>
      </c>
      <c r="AX174" s="13" t="s">
        <v>75</v>
      </c>
      <c r="AY174" s="239" t="s">
        <v>173</v>
      </c>
    </row>
    <row r="175" s="2" customFormat="1" ht="24.15" customHeight="1">
      <c r="A175" s="36"/>
      <c r="B175" s="37"/>
      <c r="C175" s="210" t="s">
        <v>355</v>
      </c>
      <c r="D175" s="210" t="s">
        <v>79</v>
      </c>
      <c r="E175" s="211" t="s">
        <v>874</v>
      </c>
      <c r="F175" s="212" t="s">
        <v>875</v>
      </c>
      <c r="G175" s="213" t="s">
        <v>190</v>
      </c>
      <c r="H175" s="214">
        <v>14.300000000000001</v>
      </c>
      <c r="I175" s="215"/>
      <c r="J175" s="216">
        <f>ROUND(I175*H175,2)</f>
        <v>0</v>
      </c>
      <c r="K175" s="212" t="s">
        <v>179</v>
      </c>
      <c r="L175" s="42"/>
      <c r="M175" s="217" t="s">
        <v>19</v>
      </c>
      <c r="N175" s="218" t="s">
        <v>46</v>
      </c>
      <c r="O175" s="82"/>
      <c r="P175" s="219">
        <f>O175*H175</f>
        <v>0</v>
      </c>
      <c r="Q175" s="219">
        <v>0.00013999999999999999</v>
      </c>
      <c r="R175" s="219">
        <f>Q175*H175</f>
        <v>0.0020019999999999999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272</v>
      </c>
      <c r="AT175" s="221" t="s">
        <v>79</v>
      </c>
      <c r="AU175" s="221" t="s">
        <v>84</v>
      </c>
      <c r="AY175" s="15" t="s">
        <v>173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82</v>
      </c>
      <c r="BK175" s="222">
        <f>ROUND(I175*H175,2)</f>
        <v>0</v>
      </c>
      <c r="BL175" s="15" t="s">
        <v>272</v>
      </c>
      <c r="BM175" s="221" t="s">
        <v>1876</v>
      </c>
    </row>
    <row r="176" s="2" customFormat="1">
      <c r="A176" s="36"/>
      <c r="B176" s="37"/>
      <c r="C176" s="38"/>
      <c r="D176" s="223" t="s">
        <v>181</v>
      </c>
      <c r="E176" s="38"/>
      <c r="F176" s="224" t="s">
        <v>877</v>
      </c>
      <c r="G176" s="38"/>
      <c r="H176" s="38"/>
      <c r="I176" s="225"/>
      <c r="J176" s="38"/>
      <c r="K176" s="38"/>
      <c r="L176" s="42"/>
      <c r="M176" s="226"/>
      <c r="N176" s="22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181</v>
      </c>
      <c r="AU176" s="15" t="s">
        <v>84</v>
      </c>
    </row>
    <row r="177" s="13" customFormat="1">
      <c r="A177" s="13"/>
      <c r="B177" s="228"/>
      <c r="C177" s="229"/>
      <c r="D177" s="230" t="s">
        <v>183</v>
      </c>
      <c r="E177" s="231" t="s">
        <v>19</v>
      </c>
      <c r="F177" s="232" t="s">
        <v>871</v>
      </c>
      <c r="G177" s="229"/>
      <c r="H177" s="233">
        <v>4.7000000000000002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183</v>
      </c>
      <c r="AU177" s="239" t="s">
        <v>84</v>
      </c>
      <c r="AV177" s="13" t="s">
        <v>84</v>
      </c>
      <c r="AW177" s="13" t="s">
        <v>36</v>
      </c>
      <c r="AX177" s="13" t="s">
        <v>75</v>
      </c>
      <c r="AY177" s="239" t="s">
        <v>173</v>
      </c>
    </row>
    <row r="178" s="13" customFormat="1">
      <c r="A178" s="13"/>
      <c r="B178" s="228"/>
      <c r="C178" s="229"/>
      <c r="D178" s="230" t="s">
        <v>183</v>
      </c>
      <c r="E178" s="231" t="s">
        <v>19</v>
      </c>
      <c r="F178" s="232" t="s">
        <v>872</v>
      </c>
      <c r="G178" s="229"/>
      <c r="H178" s="233">
        <v>9.5999999999999996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183</v>
      </c>
      <c r="AU178" s="239" t="s">
        <v>84</v>
      </c>
      <c r="AV178" s="13" t="s">
        <v>84</v>
      </c>
      <c r="AW178" s="13" t="s">
        <v>36</v>
      </c>
      <c r="AX178" s="13" t="s">
        <v>75</v>
      </c>
      <c r="AY178" s="239" t="s">
        <v>173</v>
      </c>
    </row>
    <row r="179" s="2" customFormat="1" ht="24.15" customHeight="1">
      <c r="A179" s="36"/>
      <c r="B179" s="37"/>
      <c r="C179" s="210" t="s">
        <v>360</v>
      </c>
      <c r="D179" s="210" t="s">
        <v>79</v>
      </c>
      <c r="E179" s="211" t="s">
        <v>879</v>
      </c>
      <c r="F179" s="212" t="s">
        <v>880</v>
      </c>
      <c r="G179" s="213" t="s">
        <v>190</v>
      </c>
      <c r="H179" s="214">
        <v>14.300000000000001</v>
      </c>
      <c r="I179" s="215"/>
      <c r="J179" s="216">
        <f>ROUND(I179*H179,2)</f>
        <v>0</v>
      </c>
      <c r="K179" s="212" t="s">
        <v>179</v>
      </c>
      <c r="L179" s="42"/>
      <c r="M179" s="217" t="s">
        <v>19</v>
      </c>
      <c r="N179" s="218" t="s">
        <v>46</v>
      </c>
      <c r="O179" s="82"/>
      <c r="P179" s="219">
        <f>O179*H179</f>
        <v>0</v>
      </c>
      <c r="Q179" s="219">
        <v>0.00013999999999999999</v>
      </c>
      <c r="R179" s="219">
        <f>Q179*H179</f>
        <v>0.0020019999999999999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272</v>
      </c>
      <c r="AT179" s="221" t="s">
        <v>79</v>
      </c>
      <c r="AU179" s="221" t="s">
        <v>84</v>
      </c>
      <c r="AY179" s="15" t="s">
        <v>173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82</v>
      </c>
      <c r="BK179" s="222">
        <f>ROUND(I179*H179,2)</f>
        <v>0</v>
      </c>
      <c r="BL179" s="15" t="s">
        <v>272</v>
      </c>
      <c r="BM179" s="221" t="s">
        <v>1877</v>
      </c>
    </row>
    <row r="180" s="2" customFormat="1">
      <c r="A180" s="36"/>
      <c r="B180" s="37"/>
      <c r="C180" s="38"/>
      <c r="D180" s="223" t="s">
        <v>181</v>
      </c>
      <c r="E180" s="38"/>
      <c r="F180" s="224" t="s">
        <v>882</v>
      </c>
      <c r="G180" s="38"/>
      <c r="H180" s="38"/>
      <c r="I180" s="225"/>
      <c r="J180" s="38"/>
      <c r="K180" s="38"/>
      <c r="L180" s="42"/>
      <c r="M180" s="226"/>
      <c r="N180" s="227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181</v>
      </c>
      <c r="AU180" s="15" t="s">
        <v>84</v>
      </c>
    </row>
    <row r="181" s="13" customFormat="1">
      <c r="A181" s="13"/>
      <c r="B181" s="228"/>
      <c r="C181" s="229"/>
      <c r="D181" s="230" t="s">
        <v>183</v>
      </c>
      <c r="E181" s="231" t="s">
        <v>19</v>
      </c>
      <c r="F181" s="232" t="s">
        <v>871</v>
      </c>
      <c r="G181" s="229"/>
      <c r="H181" s="233">
        <v>4.7000000000000002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183</v>
      </c>
      <c r="AU181" s="239" t="s">
        <v>84</v>
      </c>
      <c r="AV181" s="13" t="s">
        <v>84</v>
      </c>
      <c r="AW181" s="13" t="s">
        <v>36</v>
      </c>
      <c r="AX181" s="13" t="s">
        <v>75</v>
      </c>
      <c r="AY181" s="239" t="s">
        <v>173</v>
      </c>
    </row>
    <row r="182" s="13" customFormat="1">
      <c r="A182" s="13"/>
      <c r="B182" s="228"/>
      <c r="C182" s="229"/>
      <c r="D182" s="230" t="s">
        <v>183</v>
      </c>
      <c r="E182" s="231" t="s">
        <v>19</v>
      </c>
      <c r="F182" s="232" t="s">
        <v>872</v>
      </c>
      <c r="G182" s="229"/>
      <c r="H182" s="233">
        <v>9.5999999999999996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183</v>
      </c>
      <c r="AU182" s="239" t="s">
        <v>84</v>
      </c>
      <c r="AV182" s="13" t="s">
        <v>84</v>
      </c>
      <c r="AW182" s="13" t="s">
        <v>36</v>
      </c>
      <c r="AX182" s="13" t="s">
        <v>75</v>
      </c>
      <c r="AY182" s="239" t="s">
        <v>173</v>
      </c>
    </row>
    <row r="183" s="12" customFormat="1" ht="22.8" customHeight="1">
      <c r="A183" s="12"/>
      <c r="B183" s="194"/>
      <c r="C183" s="195"/>
      <c r="D183" s="196" t="s">
        <v>74</v>
      </c>
      <c r="E183" s="208" t="s">
        <v>883</v>
      </c>
      <c r="F183" s="208" t="s">
        <v>884</v>
      </c>
      <c r="G183" s="195"/>
      <c r="H183" s="195"/>
      <c r="I183" s="198"/>
      <c r="J183" s="209">
        <f>BK183</f>
        <v>0</v>
      </c>
      <c r="K183" s="195"/>
      <c r="L183" s="200"/>
      <c r="M183" s="201"/>
      <c r="N183" s="202"/>
      <c r="O183" s="202"/>
      <c r="P183" s="203">
        <f>SUM(P184:P197)</f>
        <v>0</v>
      </c>
      <c r="Q183" s="202"/>
      <c r="R183" s="203">
        <f>SUM(R184:R197)</f>
        <v>0.034261110000000004</v>
      </c>
      <c r="S183" s="202"/>
      <c r="T183" s="204">
        <f>SUM(T184:T197)</f>
        <v>0.013177349999999999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5" t="s">
        <v>84</v>
      </c>
      <c r="AT183" s="206" t="s">
        <v>74</v>
      </c>
      <c r="AU183" s="206" t="s">
        <v>82</v>
      </c>
      <c r="AY183" s="205" t="s">
        <v>173</v>
      </c>
      <c r="BK183" s="207">
        <f>SUM(BK184:BK197)</f>
        <v>0</v>
      </c>
    </row>
    <row r="184" s="2" customFormat="1" ht="24.15" customHeight="1">
      <c r="A184" s="36"/>
      <c r="B184" s="37"/>
      <c r="C184" s="210" t="s">
        <v>365</v>
      </c>
      <c r="D184" s="210" t="s">
        <v>79</v>
      </c>
      <c r="E184" s="211" t="s">
        <v>1878</v>
      </c>
      <c r="F184" s="212" t="s">
        <v>1879</v>
      </c>
      <c r="G184" s="213" t="s">
        <v>190</v>
      </c>
      <c r="H184" s="214">
        <v>87.849000000000004</v>
      </c>
      <c r="I184" s="215"/>
      <c r="J184" s="216">
        <f>ROUND(I184*H184,2)</f>
        <v>0</v>
      </c>
      <c r="K184" s="212" t="s">
        <v>179</v>
      </c>
      <c r="L184" s="42"/>
      <c r="M184" s="217" t="s">
        <v>19</v>
      </c>
      <c r="N184" s="218" t="s">
        <v>46</v>
      </c>
      <c r="O184" s="82"/>
      <c r="P184" s="219">
        <f>O184*H184</f>
        <v>0</v>
      </c>
      <c r="Q184" s="219">
        <v>0</v>
      </c>
      <c r="R184" s="219">
        <f>Q184*H184</f>
        <v>0</v>
      </c>
      <c r="S184" s="219">
        <v>0.00014999999999999999</v>
      </c>
      <c r="T184" s="220">
        <f>S184*H184</f>
        <v>0.013177349999999999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1" t="s">
        <v>272</v>
      </c>
      <c r="AT184" s="221" t="s">
        <v>79</v>
      </c>
      <c r="AU184" s="221" t="s">
        <v>84</v>
      </c>
      <c r="AY184" s="15" t="s">
        <v>173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5" t="s">
        <v>82</v>
      </c>
      <c r="BK184" s="222">
        <f>ROUND(I184*H184,2)</f>
        <v>0</v>
      </c>
      <c r="BL184" s="15" t="s">
        <v>272</v>
      </c>
      <c r="BM184" s="221" t="s">
        <v>1880</v>
      </c>
    </row>
    <row r="185" s="2" customFormat="1">
      <c r="A185" s="36"/>
      <c r="B185" s="37"/>
      <c r="C185" s="38"/>
      <c r="D185" s="223" t="s">
        <v>181</v>
      </c>
      <c r="E185" s="38"/>
      <c r="F185" s="224" t="s">
        <v>1881</v>
      </c>
      <c r="G185" s="38"/>
      <c r="H185" s="38"/>
      <c r="I185" s="225"/>
      <c r="J185" s="38"/>
      <c r="K185" s="38"/>
      <c r="L185" s="42"/>
      <c r="M185" s="226"/>
      <c r="N185" s="227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181</v>
      </c>
      <c r="AU185" s="15" t="s">
        <v>84</v>
      </c>
    </row>
    <row r="186" s="13" customFormat="1">
      <c r="A186" s="13"/>
      <c r="B186" s="228"/>
      <c r="C186" s="229"/>
      <c r="D186" s="230" t="s">
        <v>183</v>
      </c>
      <c r="E186" s="231" t="s">
        <v>19</v>
      </c>
      <c r="F186" s="232" t="s">
        <v>1882</v>
      </c>
      <c r="G186" s="229"/>
      <c r="H186" s="233">
        <v>53.908999999999999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183</v>
      </c>
      <c r="AU186" s="239" t="s">
        <v>84</v>
      </c>
      <c r="AV186" s="13" t="s">
        <v>84</v>
      </c>
      <c r="AW186" s="13" t="s">
        <v>36</v>
      </c>
      <c r="AX186" s="13" t="s">
        <v>75</v>
      </c>
      <c r="AY186" s="239" t="s">
        <v>173</v>
      </c>
    </row>
    <row r="187" s="13" customFormat="1">
      <c r="A187" s="13"/>
      <c r="B187" s="228"/>
      <c r="C187" s="229"/>
      <c r="D187" s="230" t="s">
        <v>183</v>
      </c>
      <c r="E187" s="231" t="s">
        <v>19</v>
      </c>
      <c r="F187" s="232" t="s">
        <v>1883</v>
      </c>
      <c r="G187" s="229"/>
      <c r="H187" s="233">
        <v>33.939999999999998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183</v>
      </c>
      <c r="AU187" s="239" t="s">
        <v>84</v>
      </c>
      <c r="AV187" s="13" t="s">
        <v>84</v>
      </c>
      <c r="AW187" s="13" t="s">
        <v>36</v>
      </c>
      <c r="AX187" s="13" t="s">
        <v>75</v>
      </c>
      <c r="AY187" s="239" t="s">
        <v>173</v>
      </c>
    </row>
    <row r="188" s="2" customFormat="1" ht="44.25" customHeight="1">
      <c r="A188" s="36"/>
      <c r="B188" s="37"/>
      <c r="C188" s="210" t="s">
        <v>363</v>
      </c>
      <c r="D188" s="210" t="s">
        <v>79</v>
      </c>
      <c r="E188" s="211" t="s">
        <v>895</v>
      </c>
      <c r="F188" s="212" t="s">
        <v>896</v>
      </c>
      <c r="G188" s="213" t="s">
        <v>190</v>
      </c>
      <c r="H188" s="214">
        <v>53.908999999999999</v>
      </c>
      <c r="I188" s="215"/>
      <c r="J188" s="216">
        <f>ROUND(I188*H188,2)</f>
        <v>0</v>
      </c>
      <c r="K188" s="212" t="s">
        <v>179</v>
      </c>
      <c r="L188" s="42"/>
      <c r="M188" s="217" t="s">
        <v>19</v>
      </c>
      <c r="N188" s="218" t="s">
        <v>46</v>
      </c>
      <c r="O188" s="82"/>
      <c r="P188" s="219">
        <f>O188*H188</f>
        <v>0</v>
      </c>
      <c r="Q188" s="219">
        <v>0.00010000000000000001</v>
      </c>
      <c r="R188" s="219">
        <f>Q188*H188</f>
        <v>0.0053909000000000006</v>
      </c>
      <c r="S188" s="219">
        <v>0</v>
      </c>
      <c r="T188" s="22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1" t="s">
        <v>272</v>
      </c>
      <c r="AT188" s="221" t="s">
        <v>79</v>
      </c>
      <c r="AU188" s="221" t="s">
        <v>84</v>
      </c>
      <c r="AY188" s="15" t="s">
        <v>173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5" t="s">
        <v>82</v>
      </c>
      <c r="BK188" s="222">
        <f>ROUND(I188*H188,2)</f>
        <v>0</v>
      </c>
      <c r="BL188" s="15" t="s">
        <v>272</v>
      </c>
      <c r="BM188" s="221" t="s">
        <v>1884</v>
      </c>
    </row>
    <row r="189" s="2" customFormat="1">
      <c r="A189" s="36"/>
      <c r="B189" s="37"/>
      <c r="C189" s="38"/>
      <c r="D189" s="223" t="s">
        <v>181</v>
      </c>
      <c r="E189" s="38"/>
      <c r="F189" s="224" t="s">
        <v>898</v>
      </c>
      <c r="G189" s="38"/>
      <c r="H189" s="38"/>
      <c r="I189" s="225"/>
      <c r="J189" s="38"/>
      <c r="K189" s="38"/>
      <c r="L189" s="42"/>
      <c r="M189" s="226"/>
      <c r="N189" s="22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181</v>
      </c>
      <c r="AU189" s="15" t="s">
        <v>84</v>
      </c>
    </row>
    <row r="190" s="13" customFormat="1">
      <c r="A190" s="13"/>
      <c r="B190" s="228"/>
      <c r="C190" s="229"/>
      <c r="D190" s="230" t="s">
        <v>183</v>
      </c>
      <c r="E190" s="231" t="s">
        <v>19</v>
      </c>
      <c r="F190" s="232" t="s">
        <v>1882</v>
      </c>
      <c r="G190" s="229"/>
      <c r="H190" s="233">
        <v>53.908999999999999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183</v>
      </c>
      <c r="AU190" s="239" t="s">
        <v>84</v>
      </c>
      <c r="AV190" s="13" t="s">
        <v>84</v>
      </c>
      <c r="AW190" s="13" t="s">
        <v>36</v>
      </c>
      <c r="AX190" s="13" t="s">
        <v>82</v>
      </c>
      <c r="AY190" s="239" t="s">
        <v>173</v>
      </c>
    </row>
    <row r="191" s="2" customFormat="1" ht="37.8" customHeight="1">
      <c r="A191" s="36"/>
      <c r="B191" s="37"/>
      <c r="C191" s="210" t="s">
        <v>378</v>
      </c>
      <c r="D191" s="210" t="s">
        <v>79</v>
      </c>
      <c r="E191" s="211" t="s">
        <v>901</v>
      </c>
      <c r="F191" s="212" t="s">
        <v>902</v>
      </c>
      <c r="G191" s="213" t="s">
        <v>190</v>
      </c>
      <c r="H191" s="214">
        <v>33.939999999999998</v>
      </c>
      <c r="I191" s="215"/>
      <c r="J191" s="216">
        <f>ROUND(I191*H191,2)</f>
        <v>0</v>
      </c>
      <c r="K191" s="212" t="s">
        <v>179</v>
      </c>
      <c r="L191" s="42"/>
      <c r="M191" s="217" t="s">
        <v>19</v>
      </c>
      <c r="N191" s="218" t="s">
        <v>46</v>
      </c>
      <c r="O191" s="82"/>
      <c r="P191" s="219">
        <f>O191*H191</f>
        <v>0</v>
      </c>
      <c r="Q191" s="219">
        <v>0.00010000000000000001</v>
      </c>
      <c r="R191" s="219">
        <f>Q191*H191</f>
        <v>0.0033939999999999999</v>
      </c>
      <c r="S191" s="219">
        <v>0</v>
      </c>
      <c r="T191" s="22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1" t="s">
        <v>272</v>
      </c>
      <c r="AT191" s="221" t="s">
        <v>79</v>
      </c>
      <c r="AU191" s="221" t="s">
        <v>84</v>
      </c>
      <c r="AY191" s="15" t="s">
        <v>173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5" t="s">
        <v>82</v>
      </c>
      <c r="BK191" s="222">
        <f>ROUND(I191*H191,2)</f>
        <v>0</v>
      </c>
      <c r="BL191" s="15" t="s">
        <v>272</v>
      </c>
      <c r="BM191" s="221" t="s">
        <v>1885</v>
      </c>
    </row>
    <row r="192" s="2" customFormat="1">
      <c r="A192" s="36"/>
      <c r="B192" s="37"/>
      <c r="C192" s="38"/>
      <c r="D192" s="223" t="s">
        <v>181</v>
      </c>
      <c r="E192" s="38"/>
      <c r="F192" s="224" t="s">
        <v>904</v>
      </c>
      <c r="G192" s="38"/>
      <c r="H192" s="38"/>
      <c r="I192" s="225"/>
      <c r="J192" s="38"/>
      <c r="K192" s="38"/>
      <c r="L192" s="42"/>
      <c r="M192" s="226"/>
      <c r="N192" s="22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181</v>
      </c>
      <c r="AU192" s="15" t="s">
        <v>84</v>
      </c>
    </row>
    <row r="193" s="13" customFormat="1">
      <c r="A193" s="13"/>
      <c r="B193" s="228"/>
      <c r="C193" s="229"/>
      <c r="D193" s="230" t="s">
        <v>183</v>
      </c>
      <c r="E193" s="231" t="s">
        <v>19</v>
      </c>
      <c r="F193" s="232" t="s">
        <v>1883</v>
      </c>
      <c r="G193" s="229"/>
      <c r="H193" s="233">
        <v>33.939999999999998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183</v>
      </c>
      <c r="AU193" s="239" t="s">
        <v>84</v>
      </c>
      <c r="AV193" s="13" t="s">
        <v>84</v>
      </c>
      <c r="AW193" s="13" t="s">
        <v>36</v>
      </c>
      <c r="AX193" s="13" t="s">
        <v>82</v>
      </c>
      <c r="AY193" s="239" t="s">
        <v>173</v>
      </c>
    </row>
    <row r="194" s="2" customFormat="1" ht="37.8" customHeight="1">
      <c r="A194" s="36"/>
      <c r="B194" s="37"/>
      <c r="C194" s="210" t="s">
        <v>384</v>
      </c>
      <c r="D194" s="210" t="s">
        <v>79</v>
      </c>
      <c r="E194" s="211" t="s">
        <v>912</v>
      </c>
      <c r="F194" s="212" t="s">
        <v>913</v>
      </c>
      <c r="G194" s="213" t="s">
        <v>190</v>
      </c>
      <c r="H194" s="214">
        <v>87.849000000000004</v>
      </c>
      <c r="I194" s="215"/>
      <c r="J194" s="216">
        <f>ROUND(I194*H194,2)</f>
        <v>0</v>
      </c>
      <c r="K194" s="212" t="s">
        <v>179</v>
      </c>
      <c r="L194" s="42"/>
      <c r="M194" s="217" t="s">
        <v>19</v>
      </c>
      <c r="N194" s="218" t="s">
        <v>46</v>
      </c>
      <c r="O194" s="82"/>
      <c r="P194" s="219">
        <f>O194*H194</f>
        <v>0</v>
      </c>
      <c r="Q194" s="219">
        <v>0.00029</v>
      </c>
      <c r="R194" s="219">
        <f>Q194*H194</f>
        <v>0.025476210000000003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272</v>
      </c>
      <c r="AT194" s="221" t="s">
        <v>79</v>
      </c>
      <c r="AU194" s="221" t="s">
        <v>84</v>
      </c>
      <c r="AY194" s="15" t="s">
        <v>173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5" t="s">
        <v>82</v>
      </c>
      <c r="BK194" s="222">
        <f>ROUND(I194*H194,2)</f>
        <v>0</v>
      </c>
      <c r="BL194" s="15" t="s">
        <v>272</v>
      </c>
      <c r="BM194" s="221" t="s">
        <v>1886</v>
      </c>
    </row>
    <row r="195" s="2" customFormat="1">
      <c r="A195" s="36"/>
      <c r="B195" s="37"/>
      <c r="C195" s="38"/>
      <c r="D195" s="223" t="s">
        <v>181</v>
      </c>
      <c r="E195" s="38"/>
      <c r="F195" s="224" t="s">
        <v>915</v>
      </c>
      <c r="G195" s="38"/>
      <c r="H195" s="38"/>
      <c r="I195" s="225"/>
      <c r="J195" s="38"/>
      <c r="K195" s="38"/>
      <c r="L195" s="42"/>
      <c r="M195" s="226"/>
      <c r="N195" s="22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181</v>
      </c>
      <c r="AU195" s="15" t="s">
        <v>84</v>
      </c>
    </row>
    <row r="196" s="13" customFormat="1">
      <c r="A196" s="13"/>
      <c r="B196" s="228"/>
      <c r="C196" s="229"/>
      <c r="D196" s="230" t="s">
        <v>183</v>
      </c>
      <c r="E196" s="231" t="s">
        <v>19</v>
      </c>
      <c r="F196" s="232" t="s">
        <v>1882</v>
      </c>
      <c r="G196" s="229"/>
      <c r="H196" s="233">
        <v>53.908999999999999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183</v>
      </c>
      <c r="AU196" s="239" t="s">
        <v>84</v>
      </c>
      <c r="AV196" s="13" t="s">
        <v>84</v>
      </c>
      <c r="AW196" s="13" t="s">
        <v>36</v>
      </c>
      <c r="AX196" s="13" t="s">
        <v>75</v>
      </c>
      <c r="AY196" s="239" t="s">
        <v>173</v>
      </c>
    </row>
    <row r="197" s="13" customFormat="1">
      <c r="A197" s="13"/>
      <c r="B197" s="228"/>
      <c r="C197" s="229"/>
      <c r="D197" s="230" t="s">
        <v>183</v>
      </c>
      <c r="E197" s="231" t="s">
        <v>19</v>
      </c>
      <c r="F197" s="232" t="s">
        <v>1883</v>
      </c>
      <c r="G197" s="229"/>
      <c r="H197" s="233">
        <v>33.939999999999998</v>
      </c>
      <c r="I197" s="234"/>
      <c r="J197" s="229"/>
      <c r="K197" s="229"/>
      <c r="L197" s="235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183</v>
      </c>
      <c r="AU197" s="239" t="s">
        <v>84</v>
      </c>
      <c r="AV197" s="13" t="s">
        <v>84</v>
      </c>
      <c r="AW197" s="13" t="s">
        <v>36</v>
      </c>
      <c r="AX197" s="13" t="s">
        <v>75</v>
      </c>
      <c r="AY197" s="239" t="s">
        <v>173</v>
      </c>
    </row>
    <row r="198" s="2" customFormat="1" ht="6.96" customHeight="1">
      <c r="A198" s="36"/>
      <c r="B198" s="57"/>
      <c r="C198" s="58"/>
      <c r="D198" s="58"/>
      <c r="E198" s="58"/>
      <c r="F198" s="58"/>
      <c r="G198" s="58"/>
      <c r="H198" s="58"/>
      <c r="I198" s="58"/>
      <c r="J198" s="58"/>
      <c r="K198" s="58"/>
      <c r="L198" s="42"/>
      <c r="M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</row>
  </sheetData>
  <sheetProtection sheet="1" autoFilter="0" formatColumns="0" formatRows="0" objects="1" scenarios="1" spinCount="100000" saltValue="ibrz0oNOe5JvQCHp3f3aQIUvVfcJ6ToolJGRnn+enSS5omg4FyPsdJjpJvEW4hWSy+DVIoy1PzbC33psoElmWA==" hashValue="aPJHu3Vs8W/mrUhCXFYaotrty4oG07lQMmBGLfmpjee9q82JxiIUHAE+UqISMhrL1cO8JxwGtmYRxoHkbjpcIA==" algorithmName="SHA-512" password="CC35"/>
  <autoFilter ref="C97:K1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4_01/619995001"/>
    <hyperlink ref="F106" r:id="rId2" display="https://podminky.urs.cz/item/CS_URS_2024_01/949101111"/>
    <hyperlink ref="F109" r:id="rId3" display="https://podminky.urs.cz/item/CS_URS_2024_01/952901111"/>
    <hyperlink ref="F112" r:id="rId4" display="https://podminky.urs.cz/item/CS_URS_2024_01/965046111"/>
    <hyperlink ref="F118" r:id="rId5" display="https://podminky.urs.cz/item/CS_URS_2024_01/741372062"/>
    <hyperlink ref="F124" r:id="rId6" display="https://podminky.urs.cz/item/CS_URS_2024_01/763111911"/>
    <hyperlink ref="F126" r:id="rId7" display="https://podminky.urs.cz/item/CS_URS_2024_01/763121411"/>
    <hyperlink ref="F129" r:id="rId8" display="https://podminky.urs.cz/item/CS_URS_2024_01/763131712"/>
    <hyperlink ref="F132" r:id="rId9" display="https://podminky.urs.cz/item/CS_URS_2024_01/998763110"/>
    <hyperlink ref="F135" r:id="rId10" display="https://podminky.urs.cz/item/CS_URS_2024_01/764216443"/>
    <hyperlink ref="F139" r:id="rId11" display="https://podminky.urs.cz/item/CS_URS_2024_01/766622216"/>
    <hyperlink ref="F143" r:id="rId12" display="https://podminky.urs.cz/item/CS_URS_2024_01/766660002"/>
    <hyperlink ref="F147" r:id="rId13" display="https://podminky.urs.cz/item/CS_URS_2024_01/766694126"/>
    <hyperlink ref="F152" r:id="rId14" display="https://podminky.urs.cz/item/CS_URS_2024_01/998766101"/>
    <hyperlink ref="F155" r:id="rId15" display="https://podminky.urs.cz/item/CS_URS_2024_01/775413401"/>
    <hyperlink ref="F161" r:id="rId16" display="https://podminky.urs.cz/item/CS_URS_2024_01/777111111"/>
    <hyperlink ref="F163" r:id="rId17" display="https://podminky.urs.cz/item/CS_URS_2024_01/777131101"/>
    <hyperlink ref="F165" r:id="rId18" display="https://podminky.urs.cz/item/CS_URS_2024_01/777511125"/>
    <hyperlink ref="F167" r:id="rId19" display="https://podminky.urs.cz/item/CS_URS_2024_01/777611121"/>
    <hyperlink ref="F169" r:id="rId20" display="https://podminky.urs.cz/item/CS_URS_2024_01/998777111"/>
    <hyperlink ref="F172" r:id="rId21" display="https://podminky.urs.cz/item/CS_URS_2024_01/783301303"/>
    <hyperlink ref="F176" r:id="rId22" display="https://podminky.urs.cz/item/CS_URS_2024_01/783314203"/>
    <hyperlink ref="F180" r:id="rId23" display="https://podminky.urs.cz/item/CS_URS_2024_01/783317105"/>
    <hyperlink ref="F185" r:id="rId24" display="https://podminky.urs.cz/item/CS_URS_2024_01/784111011"/>
    <hyperlink ref="F189" r:id="rId25" display="https://podminky.urs.cz/item/CS_URS_2024_01/763121714"/>
    <hyperlink ref="F192" r:id="rId26" display="https://podminky.urs.cz/item/CS_URS_2024_01/763131714"/>
    <hyperlink ref="F195" r:id="rId27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Lada Franková</dc:creator>
  <cp:lastModifiedBy>Lada Franková</cp:lastModifiedBy>
  <dcterms:created xsi:type="dcterms:W3CDTF">2024-04-08T18:32:14Z</dcterms:created>
  <dcterms:modified xsi:type="dcterms:W3CDTF">2024-04-08T18:32:29Z</dcterms:modified>
</cp:coreProperties>
</file>